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840" windowWidth="19320" windowHeight="10080" tabRatio="704" firstSheet="5" activeTab="6"/>
  </bookViews>
  <sheets>
    <sheet name="САДРЖАЈ" sheetId="203" r:id="rId1"/>
    <sheet name="Kadar.ode." sheetId="189" r:id="rId2"/>
    <sheet name="Kadar.dne.bol.dij." sheetId="191" r:id="rId3"/>
    <sheet name="Kadar.zaj.med.del." sheetId="192" r:id="rId4"/>
    <sheet name="Kadar.nem." sheetId="169" r:id="rId5"/>
    <sheet name="Kadar.zbirno " sheetId="174" r:id="rId6"/>
    <sheet name="Kapaciteti i korišćenje" sheetId="209" r:id="rId7"/>
    <sheet name="Pratioci" sheetId="197" r:id="rId8"/>
    <sheet name="Dnevne.bolnice" sheetId="208" r:id="rId9"/>
    <sheet name="Pregledi" sheetId="220" r:id="rId10"/>
    <sheet name="Operacije" sheetId="213" r:id="rId11"/>
    <sheet name="Usluge" sheetId="216" r:id="rId12"/>
    <sheet name="Usluge - dnevna bolnica" sheetId="223" r:id="rId13"/>
    <sheet name="Dijagnostika" sheetId="217" r:id="rId14"/>
    <sheet name="Lab" sheetId="218" r:id="rId15"/>
    <sheet name="Krv" sheetId="159" r:id="rId16"/>
    <sheet name="Lekovi" sheetId="160" r:id="rId17"/>
    <sheet name="Implantati" sheetId="161" r:id="rId18"/>
    <sheet name="Sanitet.mat" sheetId="162" r:id="rId19"/>
    <sheet name="Liste.čekanja" sheetId="200" r:id="rId20"/>
    <sheet name="Zbirno_usluge" sheetId="222" r:id="rId21"/>
  </sheets>
  <definedNames>
    <definedName name="____W.O.R.K.B.O.O.K..C.O.N.T.E.N.T.S____" localSheetId="13">#REF!</definedName>
    <definedName name="____W.O.R.K.B.O.O.K..C.O.N.T.E.N.T.S____" localSheetId="14">#REF!</definedName>
    <definedName name="____W.O.R.K.B.O.O.K..C.O.N.T.E.N.T.S____" localSheetId="10">#REF!</definedName>
    <definedName name="____W.O.R.K.B.O.O.K..C.O.N.T.E.N.T.S____" localSheetId="9">#REF!</definedName>
    <definedName name="____W.O.R.K.B.O.O.K..C.O.N.T.E.N.T.S____" localSheetId="11">#REF!</definedName>
    <definedName name="____W.O.R.K.B.O.O.K..C.O.N.T.E.N.T.S____" localSheetId="12">#REF!</definedName>
    <definedName name="____W.O.R.K.B.O.O.K..C.O.N.T.E.N.T.S____" localSheetId="20">#REF!</definedName>
    <definedName name="____W.O.R.K.B.O.O.K..C.O.N.T.E.N.T.S____">#REF!</definedName>
    <definedName name="_xlnm.Print_Area" localSheetId="17">Implantati!$A$1:$J$33</definedName>
    <definedName name="_xlnm.Print_Area" localSheetId="2">Kadar.dne.bol.dij.!$A$1:$S$19</definedName>
    <definedName name="_xlnm.Print_Area" localSheetId="4">Kadar.nem.!$A$1:$I$23</definedName>
    <definedName name="_xlnm.Print_Area" localSheetId="15">Krv!$A$1:$H$74</definedName>
    <definedName name="_xlnm.Print_Area" localSheetId="14">Lab!$A$1:$I$89</definedName>
    <definedName name="_xlnm.Print_Area" localSheetId="16">Lekovi!$A$1:$L$44</definedName>
    <definedName name="_xlnm.Print_Area" localSheetId="19">Liste.čekanja!$A$1:$I$34</definedName>
    <definedName name="_xlnm.Print_Area" localSheetId="7">Pratioci!$A$1:$G$12</definedName>
    <definedName name="_xlnm.Print_Area" localSheetId="9">Pregledi!$A$1:$I$32</definedName>
    <definedName name="_xlnm.Print_Area" localSheetId="18">Sanitet.mat!$A$1:$D$23</definedName>
    <definedName name="_xlnm.Print_Area" localSheetId="20">Zbirno_usluge!$A$1:$H$276</definedName>
    <definedName name="_xlnm.Print_Titles" localSheetId="13">Dijagnostika!$6:$7</definedName>
    <definedName name="_xlnm.Print_Titles" localSheetId="17">Implantati!$5:$7</definedName>
    <definedName name="_xlnm.Print_Titles" localSheetId="3">Kadar.zaj.med.del.!$A:$A</definedName>
    <definedName name="_xlnm.Print_Titles" localSheetId="14">Lab!$6:$7</definedName>
    <definedName name="_xlnm.Print_Titles" localSheetId="16">Lekovi!$5:$5</definedName>
    <definedName name="_xlnm.Print_Titles" localSheetId="19">Liste.čekanja!$1:$6</definedName>
    <definedName name="_xlnm.Print_Titles" localSheetId="11">Usluge!$7:$8</definedName>
    <definedName name="_xlnm.Print_Titles" localSheetId="12">'Usluge - dnevna bolnica'!$7:$8</definedName>
  </definedNames>
  <calcPr calcId="144525"/>
</workbook>
</file>

<file path=xl/calcChain.xml><?xml version="1.0" encoding="utf-8"?>
<calcChain xmlns="http://schemas.openxmlformats.org/spreadsheetml/2006/main">
  <c r="H22" i="216" l="1"/>
  <c r="I22" i="216"/>
  <c r="H43" i="216" l="1"/>
  <c r="I43" i="216"/>
  <c r="C23" i="162"/>
  <c r="D22" i="162"/>
  <c r="D21" i="162"/>
  <c r="D18" i="162"/>
  <c r="D15" i="162"/>
  <c r="D10" i="162"/>
  <c r="D23" i="162" s="1"/>
  <c r="H31" i="161"/>
  <c r="D31" i="161"/>
  <c r="H30" i="161"/>
  <c r="D30" i="161"/>
  <c r="H29" i="161"/>
  <c r="H32" i="161" s="1"/>
  <c r="D29" i="161"/>
  <c r="D32" i="161" s="1"/>
  <c r="H26" i="161"/>
  <c r="D26" i="161"/>
  <c r="H25" i="161"/>
  <c r="D25" i="161"/>
  <c r="H24" i="161"/>
  <c r="D24" i="161"/>
  <c r="H23" i="161"/>
  <c r="D23" i="161"/>
  <c r="H22" i="161"/>
  <c r="D22" i="161"/>
  <c r="H21" i="161"/>
  <c r="D21" i="161"/>
  <c r="H20" i="161"/>
  <c r="D20" i="161"/>
  <c r="H19" i="161"/>
  <c r="D19" i="161"/>
  <c r="H18" i="161"/>
  <c r="D18" i="161"/>
  <c r="H17" i="161"/>
  <c r="D17" i="161"/>
  <c r="H16" i="161"/>
  <c r="D16" i="161"/>
  <c r="H15" i="161"/>
  <c r="D15" i="161"/>
  <c r="H14" i="161"/>
  <c r="D14" i="161"/>
  <c r="H13" i="161"/>
  <c r="D13" i="161"/>
  <c r="H12" i="161"/>
  <c r="D12" i="161"/>
  <c r="H11" i="161"/>
  <c r="D11" i="161"/>
  <c r="H10" i="161"/>
  <c r="D10" i="161"/>
  <c r="H9" i="161"/>
  <c r="H27" i="161" s="1"/>
  <c r="H33" i="161" s="1"/>
  <c r="D9" i="161"/>
  <c r="D27" i="161" s="1"/>
  <c r="D33" i="161" s="1"/>
  <c r="I63" i="216" l="1"/>
  <c r="H63" i="216"/>
  <c r="I86" i="216" l="1"/>
  <c r="H86" i="216"/>
  <c r="I85" i="216"/>
  <c r="H85" i="216"/>
  <c r="I84" i="216"/>
  <c r="H84" i="216"/>
  <c r="H76" i="216"/>
  <c r="I76" i="216"/>
  <c r="I11" i="223" l="1"/>
  <c r="H11" i="223"/>
  <c r="G27" i="220"/>
  <c r="G16" i="220"/>
  <c r="I13" i="223"/>
  <c r="H13" i="223"/>
  <c r="H13" i="160" l="1"/>
  <c r="H17" i="160"/>
  <c r="H18" i="160"/>
  <c r="L19" i="160" l="1"/>
  <c r="L20" i="160"/>
  <c r="H20" i="160"/>
  <c r="H19" i="160"/>
  <c r="I8" i="209" l="1"/>
  <c r="I9" i="209"/>
  <c r="I10" i="209"/>
  <c r="I11" i="209"/>
  <c r="I12" i="209"/>
  <c r="I13" i="209"/>
  <c r="I14" i="209"/>
  <c r="I15" i="209"/>
  <c r="I16" i="209"/>
  <c r="I17" i="209"/>
  <c r="I18" i="209"/>
  <c r="I19" i="209"/>
  <c r="I68" i="218" l="1"/>
  <c r="H68" i="218" l="1"/>
  <c r="H16" i="218"/>
  <c r="H17" i="218"/>
  <c r="H12" i="218"/>
  <c r="H13" i="218"/>
  <c r="H28" i="218"/>
  <c r="I28" i="218"/>
  <c r="C1" i="197" l="1"/>
  <c r="I16" i="218" l="1"/>
  <c r="I12" i="218" l="1"/>
  <c r="E96" i="217" l="1"/>
  <c r="F96" i="217"/>
  <c r="G96" i="217"/>
  <c r="D96" i="217"/>
  <c r="I101" i="217"/>
  <c r="H101" i="217"/>
  <c r="I100" i="217"/>
  <c r="H100" i="217"/>
  <c r="I99" i="217"/>
  <c r="H99" i="217"/>
  <c r="I98" i="217"/>
  <c r="H98" i="217"/>
  <c r="I97" i="217"/>
  <c r="H97" i="217"/>
  <c r="F105" i="217" l="1"/>
  <c r="G105" i="217"/>
  <c r="D105" i="217"/>
  <c r="E105" i="217"/>
  <c r="I121" i="217"/>
  <c r="H121" i="217"/>
  <c r="I120" i="217"/>
  <c r="H120" i="217"/>
  <c r="I119" i="217"/>
  <c r="H119" i="217"/>
  <c r="I118" i="217"/>
  <c r="H118" i="217"/>
  <c r="I117" i="217"/>
  <c r="H117" i="217"/>
  <c r="I116" i="217"/>
  <c r="H116" i="217"/>
  <c r="I115" i="217"/>
  <c r="H115" i="217"/>
  <c r="I114" i="217"/>
  <c r="H114" i="217"/>
  <c r="I113" i="217"/>
  <c r="H113" i="217"/>
  <c r="I112" i="217"/>
  <c r="H112" i="217"/>
  <c r="I111" i="217"/>
  <c r="H111" i="217"/>
  <c r="I110" i="217"/>
  <c r="H110" i="217"/>
  <c r="I109" i="217"/>
  <c r="H109" i="217"/>
  <c r="H108" i="217"/>
  <c r="I108" i="217"/>
  <c r="H122" i="217"/>
  <c r="I122" i="217"/>
  <c r="I107" i="217"/>
  <c r="H107" i="217"/>
  <c r="I17" i="218" l="1"/>
  <c r="I80" i="217" l="1"/>
  <c r="H80" i="217"/>
  <c r="I77" i="217"/>
  <c r="H77" i="217"/>
  <c r="I74" i="217"/>
  <c r="H74" i="217"/>
  <c r="I71" i="217"/>
  <c r="H71" i="217"/>
  <c r="I68" i="217"/>
  <c r="H68" i="217"/>
  <c r="I65" i="217"/>
  <c r="H65" i="217"/>
  <c r="I62" i="217"/>
  <c r="H62" i="217"/>
  <c r="I59" i="217"/>
  <c r="H59" i="217"/>
  <c r="I56" i="217" l="1"/>
  <c r="H56" i="217"/>
  <c r="I53" i="217"/>
  <c r="H53" i="217"/>
  <c r="I50" i="217"/>
  <c r="H50" i="217"/>
  <c r="I47" i="217"/>
  <c r="H47" i="217"/>
  <c r="I44" i="217"/>
  <c r="H44" i="217"/>
  <c r="I41" i="217"/>
  <c r="H41" i="217"/>
  <c r="I38" i="217"/>
  <c r="H38" i="217"/>
  <c r="I35" i="217"/>
  <c r="H35" i="217"/>
  <c r="I32" i="217"/>
  <c r="H32" i="217"/>
  <c r="I29" i="217"/>
  <c r="H29" i="217"/>
  <c r="I26" i="217"/>
  <c r="H26" i="217"/>
  <c r="I23" i="217"/>
  <c r="H23" i="217"/>
  <c r="I20" i="217"/>
  <c r="H20" i="217"/>
  <c r="I18" i="217"/>
  <c r="H18" i="217"/>
  <c r="I15" i="217"/>
  <c r="H15" i="217"/>
  <c r="I12" i="217"/>
  <c r="H12" i="217"/>
  <c r="L17" i="160"/>
  <c r="L18" i="160"/>
  <c r="G18" i="208" l="1"/>
  <c r="K8" i="209"/>
  <c r="K9" i="209"/>
  <c r="K10" i="209"/>
  <c r="K11" i="209"/>
  <c r="K12" i="209"/>
  <c r="K13" i="209"/>
  <c r="K14" i="209"/>
  <c r="K15" i="209"/>
  <c r="K16" i="209"/>
  <c r="K18" i="209"/>
  <c r="K19" i="209"/>
  <c r="I14" i="217" l="1"/>
  <c r="I16" i="217"/>
  <c r="I17" i="217"/>
  <c r="I19" i="217"/>
  <c r="I21" i="217"/>
  <c r="I22" i="217"/>
  <c r="I24" i="217"/>
  <c r="I25" i="217"/>
  <c r="I27" i="217"/>
  <c r="I28" i="217"/>
  <c r="I30" i="217"/>
  <c r="I31" i="217"/>
  <c r="I33" i="217"/>
  <c r="I34" i="217"/>
  <c r="I36" i="217"/>
  <c r="I37" i="217"/>
  <c r="I39" i="217"/>
  <c r="I40" i="217"/>
  <c r="I42" i="217"/>
  <c r="I43" i="217"/>
  <c r="I45" i="217"/>
  <c r="I46" i="217"/>
  <c r="I48" i="217"/>
  <c r="I49" i="217"/>
  <c r="I51" i="217"/>
  <c r="I52" i="217"/>
  <c r="I54" i="217"/>
  <c r="I55" i="217"/>
  <c r="I57" i="217"/>
  <c r="I58" i="217"/>
  <c r="I60" i="217"/>
  <c r="I61" i="217"/>
  <c r="I63" i="217"/>
  <c r="I64" i="217"/>
  <c r="I66" i="217"/>
  <c r="I67" i="217"/>
  <c r="I69" i="217"/>
  <c r="I70" i="217"/>
  <c r="I72" i="217"/>
  <c r="I73" i="217"/>
  <c r="I75" i="217"/>
  <c r="I76" i="217"/>
  <c r="I78" i="217"/>
  <c r="I79" i="217"/>
  <c r="I81" i="217"/>
  <c r="I82" i="217"/>
  <c r="I13" i="217"/>
  <c r="E10" i="217" l="1"/>
  <c r="F10" i="217"/>
  <c r="G10" i="217"/>
  <c r="D10" i="217"/>
  <c r="H82" i="217"/>
  <c r="G76" i="218" l="1"/>
  <c r="E76" i="218"/>
  <c r="I24" i="218"/>
  <c r="I25" i="218"/>
  <c r="I77" i="218"/>
  <c r="I78" i="218"/>
  <c r="I79" i="218"/>
  <c r="I76" i="218" l="1"/>
  <c r="F117" i="216" l="1"/>
  <c r="G117" i="216"/>
  <c r="H79" i="218" l="1"/>
  <c r="H78" i="218"/>
  <c r="H77" i="218"/>
  <c r="F76" i="218"/>
  <c r="D76" i="218"/>
  <c r="H76" i="218" l="1"/>
  <c r="H25" i="218" l="1"/>
  <c r="H24" i="218"/>
  <c r="H10" i="216" l="1"/>
  <c r="H11" i="216"/>
  <c r="H12" i="216"/>
  <c r="H13" i="216"/>
  <c r="H14" i="216"/>
  <c r="H15" i="216"/>
  <c r="H16" i="216"/>
  <c r="H17" i="216"/>
  <c r="H18" i="216"/>
  <c r="H19" i="216"/>
  <c r="H20" i="216"/>
  <c r="H21" i="216"/>
  <c r="H23" i="216"/>
  <c r="H24" i="216"/>
  <c r="G16" i="223" l="1"/>
  <c r="F16" i="223"/>
  <c r="E16" i="223"/>
  <c r="D16" i="223"/>
  <c r="I15" i="223"/>
  <c r="H15" i="223"/>
  <c r="I14" i="223"/>
  <c r="H14" i="223"/>
  <c r="I12" i="223"/>
  <c r="H12" i="223"/>
  <c r="I10" i="223"/>
  <c r="H10" i="223"/>
  <c r="H16" i="223" l="1"/>
  <c r="I16" i="223"/>
  <c r="F27" i="220"/>
  <c r="F19" i="220"/>
  <c r="F16" i="220"/>
  <c r="I87" i="218" l="1"/>
  <c r="H87" i="218"/>
  <c r="I86" i="218"/>
  <c r="H86" i="218"/>
  <c r="I85" i="218"/>
  <c r="H85" i="218"/>
  <c r="I84" i="218"/>
  <c r="H84" i="218"/>
  <c r="I83" i="218"/>
  <c r="H83" i="218"/>
  <c r="I82" i="218"/>
  <c r="H82" i="218"/>
  <c r="I81" i="218"/>
  <c r="H81" i="218"/>
  <c r="G80" i="218"/>
  <c r="F80" i="218"/>
  <c r="E80" i="218"/>
  <c r="D80" i="218"/>
  <c r="I75" i="218"/>
  <c r="H75" i="218"/>
  <c r="I74" i="218"/>
  <c r="H74" i="218"/>
  <c r="I73" i="218"/>
  <c r="H73" i="218"/>
  <c r="I72" i="218"/>
  <c r="H72" i="218"/>
  <c r="I71" i="218"/>
  <c r="H71" i="218"/>
  <c r="I70" i="218"/>
  <c r="H70" i="218"/>
  <c r="I69" i="218"/>
  <c r="H69" i="218"/>
  <c r="I67" i="218"/>
  <c r="H67" i="218"/>
  <c r="I66" i="218"/>
  <c r="H66" i="218"/>
  <c r="I65" i="218"/>
  <c r="H65" i="218"/>
  <c r="I64" i="218"/>
  <c r="H64" i="218"/>
  <c r="I63" i="218"/>
  <c r="H63" i="218"/>
  <c r="I62" i="218"/>
  <c r="H62" i="218"/>
  <c r="I61" i="218"/>
  <c r="H61" i="218"/>
  <c r="I60" i="218"/>
  <c r="H60" i="218"/>
  <c r="I59" i="218"/>
  <c r="H59" i="218"/>
  <c r="I58" i="218"/>
  <c r="H58" i="218"/>
  <c r="I57" i="218"/>
  <c r="H57" i="218"/>
  <c r="I56" i="218"/>
  <c r="H56" i="218"/>
  <c r="I55" i="218"/>
  <c r="H55" i="218"/>
  <c r="I54" i="218"/>
  <c r="H54" i="218"/>
  <c r="I53" i="218"/>
  <c r="H53" i="218"/>
  <c r="I52" i="218"/>
  <c r="H52" i="218"/>
  <c r="I51" i="218"/>
  <c r="H51" i="218"/>
  <c r="I50" i="218"/>
  <c r="H50" i="218"/>
  <c r="I49" i="218"/>
  <c r="H49" i="218"/>
  <c r="I48" i="218"/>
  <c r="H48" i="218"/>
  <c r="I47" i="218"/>
  <c r="H47" i="218"/>
  <c r="I46" i="218"/>
  <c r="H46" i="218"/>
  <c r="I45" i="218"/>
  <c r="H45" i="218"/>
  <c r="I44" i="218"/>
  <c r="H44" i="218"/>
  <c r="I43" i="218"/>
  <c r="H43" i="218"/>
  <c r="I42" i="218"/>
  <c r="H42" i="218"/>
  <c r="I41" i="218"/>
  <c r="H41" i="218"/>
  <c r="I40" i="218"/>
  <c r="H40" i="218"/>
  <c r="I39" i="218"/>
  <c r="H39" i="218"/>
  <c r="I38" i="218"/>
  <c r="H38" i="218"/>
  <c r="I37" i="218"/>
  <c r="H37" i="218"/>
  <c r="I36" i="218"/>
  <c r="H36" i="218"/>
  <c r="I35" i="218"/>
  <c r="H35" i="218"/>
  <c r="I34" i="218"/>
  <c r="H34" i="218"/>
  <c r="I33" i="218"/>
  <c r="H33" i="218"/>
  <c r="I32" i="218"/>
  <c r="H32" i="218"/>
  <c r="I31" i="218"/>
  <c r="H31" i="218"/>
  <c r="I30" i="218"/>
  <c r="H30" i="218"/>
  <c r="I29" i="218"/>
  <c r="H29" i="218"/>
  <c r="I27" i="218"/>
  <c r="H27" i="218"/>
  <c r="G26" i="218"/>
  <c r="F26" i="218"/>
  <c r="E26" i="218"/>
  <c r="D26" i="218"/>
  <c r="I23" i="218"/>
  <c r="H23" i="218"/>
  <c r="I22" i="218"/>
  <c r="H22" i="218"/>
  <c r="I21" i="218"/>
  <c r="H21" i="218"/>
  <c r="I20" i="218"/>
  <c r="H20" i="218"/>
  <c r="I19" i="218"/>
  <c r="H19" i="218"/>
  <c r="I18" i="218"/>
  <c r="H18" i="218"/>
  <c r="I15" i="218"/>
  <c r="H15" i="218"/>
  <c r="I14" i="218"/>
  <c r="H14" i="218"/>
  <c r="I13" i="218"/>
  <c r="I11" i="218"/>
  <c r="H11" i="218"/>
  <c r="I10" i="218"/>
  <c r="H10" i="218"/>
  <c r="I9" i="218"/>
  <c r="H9" i="218"/>
  <c r="G8" i="218"/>
  <c r="F8" i="218"/>
  <c r="E8" i="218"/>
  <c r="D8" i="218"/>
  <c r="L19" i="213"/>
  <c r="J19" i="213"/>
  <c r="N11" i="213"/>
  <c r="N19" i="213" s="1"/>
  <c r="E89" i="218" l="1"/>
  <c r="E88" i="218"/>
  <c r="G88" i="218"/>
  <c r="G89" i="218"/>
  <c r="F88" i="218"/>
  <c r="F89" i="218"/>
  <c r="D89" i="218"/>
  <c r="D88" i="218"/>
  <c r="H26" i="218"/>
  <c r="I26" i="218"/>
  <c r="I8" i="218"/>
  <c r="H8" i="218"/>
  <c r="H80" i="218"/>
  <c r="I80" i="218"/>
  <c r="I89" i="218" l="1"/>
  <c r="I88" i="218"/>
  <c r="H89" i="218"/>
  <c r="H88" i="218"/>
  <c r="C11" i="189"/>
  <c r="C10" i="189"/>
  <c r="C9" i="189"/>
  <c r="B11" i="189"/>
  <c r="B10" i="189"/>
  <c r="B9" i="189"/>
  <c r="I34" i="200"/>
  <c r="H34" i="200"/>
  <c r="F34" i="200"/>
  <c r="E34" i="200"/>
  <c r="D34" i="200"/>
  <c r="C34" i="200"/>
  <c r="L29" i="160"/>
  <c r="I29" i="160"/>
  <c r="L27" i="160"/>
  <c r="H27" i="160"/>
  <c r="L26" i="160"/>
  <c r="H26" i="160"/>
  <c r="L25" i="160"/>
  <c r="H25" i="160"/>
  <c r="L24" i="160"/>
  <c r="H24" i="160"/>
  <c r="L23" i="160"/>
  <c r="H23" i="160"/>
  <c r="L22" i="160"/>
  <c r="H22" i="160"/>
  <c r="L21" i="160"/>
  <c r="H21" i="160"/>
  <c r="L16" i="160"/>
  <c r="H16" i="160"/>
  <c r="L15" i="160"/>
  <c r="H15" i="160"/>
  <c r="L14" i="160"/>
  <c r="H14" i="160"/>
  <c r="L13" i="160"/>
  <c r="L12" i="160"/>
  <c r="H12" i="160"/>
  <c r="L11" i="160"/>
  <c r="H11" i="160"/>
  <c r="I10" i="160"/>
  <c r="L9" i="160"/>
  <c r="L8" i="160" s="1"/>
  <c r="H9" i="160"/>
  <c r="I8" i="160"/>
  <c r="G123" i="217"/>
  <c r="F123" i="217"/>
  <c r="E123" i="217"/>
  <c r="D123" i="217"/>
  <c r="I106" i="217"/>
  <c r="I105" i="217" s="1"/>
  <c r="H106" i="217"/>
  <c r="H105" i="217" s="1"/>
  <c r="I104" i="217"/>
  <c r="H104" i="217"/>
  <c r="I102" i="217"/>
  <c r="I96" i="217" s="1"/>
  <c r="H102" i="217"/>
  <c r="H96" i="217" s="1"/>
  <c r="I95" i="217"/>
  <c r="H95" i="217"/>
  <c r="I93" i="217"/>
  <c r="H93" i="217"/>
  <c r="I92" i="217"/>
  <c r="H92" i="217"/>
  <c r="I91" i="217"/>
  <c r="H91" i="217"/>
  <c r="I90" i="217"/>
  <c r="H90" i="217"/>
  <c r="I89" i="217"/>
  <c r="H89" i="217"/>
  <c r="I88" i="217"/>
  <c r="H88" i="217"/>
  <c r="I87" i="217"/>
  <c r="H87" i="217"/>
  <c r="I86" i="217"/>
  <c r="H86" i="217"/>
  <c r="G85" i="217"/>
  <c r="F85" i="217"/>
  <c r="E85" i="217"/>
  <c r="D85" i="217"/>
  <c r="I84" i="217"/>
  <c r="H84" i="217"/>
  <c r="H81" i="217"/>
  <c r="H78" i="217"/>
  <c r="H75" i="217"/>
  <c r="H72" i="217"/>
  <c r="H69" i="217"/>
  <c r="H66" i="217"/>
  <c r="H63" i="217"/>
  <c r="H60" i="217"/>
  <c r="H57" i="217"/>
  <c r="H54" i="217"/>
  <c r="H51" i="217"/>
  <c r="H48" i="217"/>
  <c r="H45" i="217"/>
  <c r="H42" i="217"/>
  <c r="H39" i="217"/>
  <c r="H36" i="217"/>
  <c r="H33" i="217"/>
  <c r="H30" i="217"/>
  <c r="H27" i="217"/>
  <c r="H24" i="217"/>
  <c r="H21" i="217"/>
  <c r="H17" i="217"/>
  <c r="H14" i="217"/>
  <c r="I11" i="217"/>
  <c r="I10" i="217" s="1"/>
  <c r="H11" i="217"/>
  <c r="I9" i="217"/>
  <c r="H9" i="217"/>
  <c r="H10" i="217" l="1"/>
  <c r="H123" i="217"/>
  <c r="F124" i="217"/>
  <c r="D124" i="217"/>
  <c r="H85" i="217"/>
  <c r="I123" i="217"/>
  <c r="G124" i="217"/>
  <c r="I44" i="160"/>
  <c r="E124" i="217"/>
  <c r="I85" i="217"/>
  <c r="L10" i="160"/>
  <c r="L44" i="160" s="1"/>
  <c r="H124" i="217" l="1"/>
  <c r="I124" i="217"/>
  <c r="E117" i="216"/>
  <c r="D117" i="216"/>
  <c r="I116" i="216"/>
  <c r="H116" i="216"/>
  <c r="I115" i="216"/>
  <c r="H115" i="216"/>
  <c r="I114" i="216"/>
  <c r="H114" i="216"/>
  <c r="I113" i="216"/>
  <c r="H113" i="216"/>
  <c r="I112" i="216"/>
  <c r="H112" i="216"/>
  <c r="I111" i="216"/>
  <c r="H111" i="216"/>
  <c r="I110" i="216"/>
  <c r="H110" i="216"/>
  <c r="I109" i="216"/>
  <c r="H109" i="216"/>
  <c r="I108" i="216"/>
  <c r="H108" i="216"/>
  <c r="A108" i="216"/>
  <c r="A109" i="216" s="1"/>
  <c r="A110" i="216" s="1"/>
  <c r="A111" i="216" s="1"/>
  <c r="A112" i="216" s="1"/>
  <c r="A113" i="216" s="1"/>
  <c r="A114" i="216" s="1"/>
  <c r="A115" i="216" s="1"/>
  <c r="A116" i="216" s="1"/>
  <c r="I107" i="216"/>
  <c r="H107" i="216"/>
  <c r="G105" i="216"/>
  <c r="F105" i="216"/>
  <c r="E105" i="216"/>
  <c r="D105" i="216"/>
  <c r="I104" i="216"/>
  <c r="H104" i="216"/>
  <c r="G102" i="216"/>
  <c r="F102" i="216"/>
  <c r="E102" i="216"/>
  <c r="D102" i="216"/>
  <c r="I101" i="216"/>
  <c r="H101" i="216"/>
  <c r="I100" i="216"/>
  <c r="H100" i="216"/>
  <c r="I99" i="216"/>
  <c r="H99" i="216"/>
  <c r="I98" i="216"/>
  <c r="H98" i="216"/>
  <c r="I97" i="216"/>
  <c r="H97" i="216"/>
  <c r="I96" i="216"/>
  <c r="H96" i="216"/>
  <c r="I95" i="216"/>
  <c r="H95" i="216"/>
  <c r="I94" i="216"/>
  <c r="H94" i="216"/>
  <c r="I93" i="216"/>
  <c r="H93" i="216"/>
  <c r="I92" i="216"/>
  <c r="H92" i="216"/>
  <c r="I91" i="216"/>
  <c r="H91" i="216"/>
  <c r="I90" i="216"/>
  <c r="H90" i="216"/>
  <c r="I89" i="216"/>
  <c r="H89" i="216"/>
  <c r="I88" i="216"/>
  <c r="H88" i="216"/>
  <c r="I87" i="216"/>
  <c r="H87" i="216"/>
  <c r="I83" i="216"/>
  <c r="H83" i="216"/>
  <c r="G80" i="216"/>
  <c r="F80" i="216"/>
  <c r="E80" i="216"/>
  <c r="D80" i="216"/>
  <c r="I79" i="216"/>
  <c r="H79" i="216"/>
  <c r="I78" i="216"/>
  <c r="H78" i="216"/>
  <c r="I77" i="216"/>
  <c r="H77" i="216"/>
  <c r="I75" i="216"/>
  <c r="H75" i="216"/>
  <c r="I74" i="216"/>
  <c r="H74" i="216"/>
  <c r="I73" i="216"/>
  <c r="H73" i="216"/>
  <c r="G71" i="216"/>
  <c r="F71" i="216"/>
  <c r="E71" i="216"/>
  <c r="D71" i="216"/>
  <c r="I70" i="216"/>
  <c r="H70" i="216"/>
  <c r="I69" i="216"/>
  <c r="H69" i="216"/>
  <c r="I68" i="216"/>
  <c r="H68" i="216"/>
  <c r="G65" i="216"/>
  <c r="F65" i="216"/>
  <c r="E65" i="216"/>
  <c r="D65" i="216"/>
  <c r="I64" i="216"/>
  <c r="H64" i="216"/>
  <c r="I62" i="216"/>
  <c r="H62" i="216"/>
  <c r="I61" i="216"/>
  <c r="H61" i="216"/>
  <c r="I60" i="216"/>
  <c r="H60" i="216"/>
  <c r="I59" i="216"/>
  <c r="H59" i="216"/>
  <c r="I58" i="216"/>
  <c r="H58" i="216"/>
  <c r="I57" i="216"/>
  <c r="H57" i="216"/>
  <c r="G55" i="216"/>
  <c r="F55" i="216"/>
  <c r="E55" i="216"/>
  <c r="D55" i="216"/>
  <c r="I54" i="216"/>
  <c r="H54" i="216"/>
  <c r="I53" i="216"/>
  <c r="H53" i="216"/>
  <c r="I52" i="216"/>
  <c r="H52" i="216"/>
  <c r="I51" i="216"/>
  <c r="H51" i="216"/>
  <c r="I50" i="216"/>
  <c r="H50" i="216"/>
  <c r="I49" i="216"/>
  <c r="H49" i="216"/>
  <c r="I48" i="216"/>
  <c r="H48" i="216"/>
  <c r="I47" i="216"/>
  <c r="H47" i="216"/>
  <c r="I46" i="216"/>
  <c r="H46" i="216"/>
  <c r="I45" i="216"/>
  <c r="H45" i="216"/>
  <c r="I44" i="216"/>
  <c r="H44" i="216"/>
  <c r="I42" i="216"/>
  <c r="H42" i="216"/>
  <c r="I41" i="216"/>
  <c r="H41" i="216"/>
  <c r="I40" i="216"/>
  <c r="H40" i="216"/>
  <c r="I39" i="216"/>
  <c r="H39" i="216"/>
  <c r="I38" i="216"/>
  <c r="H38" i="216"/>
  <c r="I37" i="216"/>
  <c r="H37" i="216"/>
  <c r="I36" i="216"/>
  <c r="H36" i="216"/>
  <c r="I35" i="216"/>
  <c r="H35" i="216"/>
  <c r="I34" i="216"/>
  <c r="H34" i="216"/>
  <c r="I33" i="216"/>
  <c r="H33" i="216"/>
  <c r="I32" i="216"/>
  <c r="H32" i="216"/>
  <c r="I31" i="216"/>
  <c r="H31" i="216"/>
  <c r="I30" i="216"/>
  <c r="H30" i="216"/>
  <c r="I29" i="216"/>
  <c r="H29" i="216"/>
  <c r="I28" i="216"/>
  <c r="H28" i="216"/>
  <c r="I24" i="216"/>
  <c r="I23" i="216"/>
  <c r="I21" i="216"/>
  <c r="I20" i="216"/>
  <c r="I19" i="216"/>
  <c r="I18" i="216"/>
  <c r="I17" i="216"/>
  <c r="I16" i="216"/>
  <c r="I15" i="216"/>
  <c r="I14" i="216"/>
  <c r="I13" i="216"/>
  <c r="I12" i="216"/>
  <c r="I11" i="216"/>
  <c r="A11" i="216"/>
  <c r="A12" i="216" s="1"/>
  <c r="A13" i="216" s="1"/>
  <c r="A14" i="216" s="1"/>
  <c r="A15" i="216" s="1"/>
  <c r="A16" i="216" s="1"/>
  <c r="A17" i="216" s="1"/>
  <c r="A18" i="216" s="1"/>
  <c r="A19" i="216" s="1"/>
  <c r="A20" i="216" s="1"/>
  <c r="A21" i="216" s="1"/>
  <c r="A22" i="216" s="1"/>
  <c r="A23" i="216" s="1"/>
  <c r="A24" i="216" s="1"/>
  <c r="I10" i="216"/>
  <c r="G9" i="216"/>
  <c r="F9" i="216"/>
  <c r="E9" i="216"/>
  <c r="D9" i="216"/>
  <c r="K19" i="213"/>
  <c r="I19" i="213"/>
  <c r="H19" i="213"/>
  <c r="G19" i="213"/>
  <c r="F19" i="213"/>
  <c r="E19" i="213"/>
  <c r="D19" i="213"/>
  <c r="C19" i="213"/>
  <c r="P11" i="213"/>
  <c r="P19" i="213" s="1"/>
  <c r="O11" i="213"/>
  <c r="O19" i="213" s="1"/>
  <c r="M11" i="213"/>
  <c r="M19" i="213" s="1"/>
  <c r="G28" i="220"/>
  <c r="E27" i="220"/>
  <c r="I27" i="220" s="1"/>
  <c r="D27" i="220"/>
  <c r="H26" i="220"/>
  <c r="H25" i="220"/>
  <c r="H24" i="220"/>
  <c r="H23" i="220"/>
  <c r="H22" i="220"/>
  <c r="H21" i="220"/>
  <c r="H20" i="220"/>
  <c r="E19" i="220"/>
  <c r="I19" i="220" s="1"/>
  <c r="D19" i="220"/>
  <c r="H18" i="220"/>
  <c r="H17" i="220"/>
  <c r="F28" i="220"/>
  <c r="E16" i="220"/>
  <c r="D16" i="220"/>
  <c r="H15" i="220"/>
  <c r="H14" i="220"/>
  <c r="H13" i="220"/>
  <c r="H12" i="220"/>
  <c r="H11" i="220"/>
  <c r="H10" i="220"/>
  <c r="H9" i="220"/>
  <c r="F18" i="208"/>
  <c r="E18" i="208"/>
  <c r="D18" i="208"/>
  <c r="G12" i="197"/>
  <c r="F12" i="197"/>
  <c r="E12" i="197"/>
  <c r="D12" i="197"/>
  <c r="J14" i="174"/>
  <c r="I14" i="174"/>
  <c r="H14" i="174"/>
  <c r="H23" i="209"/>
  <c r="G23" i="209"/>
  <c r="F23" i="209"/>
  <c r="E23" i="209"/>
  <c r="D23" i="209"/>
  <c r="H22" i="209"/>
  <c r="G22" i="209"/>
  <c r="F22" i="209"/>
  <c r="E22" i="209"/>
  <c r="I22" i="209" s="1"/>
  <c r="D22" i="209"/>
  <c r="H21" i="209"/>
  <c r="G21" i="209"/>
  <c r="F21" i="209"/>
  <c r="E21" i="209"/>
  <c r="I21" i="209" s="1"/>
  <c r="D21" i="209"/>
  <c r="H20" i="209"/>
  <c r="G20" i="209"/>
  <c r="F20" i="209"/>
  <c r="E20" i="209"/>
  <c r="I20" i="209" s="1"/>
  <c r="L19" i="209"/>
  <c r="J19" i="209"/>
  <c r="L18" i="209"/>
  <c r="J18" i="209"/>
  <c r="L17" i="209"/>
  <c r="J17" i="209"/>
  <c r="L16" i="209"/>
  <c r="J16" i="209"/>
  <c r="L15" i="209"/>
  <c r="J15" i="209"/>
  <c r="L14" i="209"/>
  <c r="J14" i="209"/>
  <c r="L13" i="209"/>
  <c r="J13" i="209"/>
  <c r="L12" i="209"/>
  <c r="J12" i="209"/>
  <c r="L11" i="209"/>
  <c r="J11" i="209"/>
  <c r="L10" i="209"/>
  <c r="J10" i="209"/>
  <c r="L9" i="209"/>
  <c r="J9" i="209"/>
  <c r="L8" i="209"/>
  <c r="J8" i="209"/>
  <c r="I23" i="169"/>
  <c r="H23" i="169"/>
  <c r="F23" i="169"/>
  <c r="E23" i="169"/>
  <c r="C23" i="169"/>
  <c r="B23" i="169"/>
  <c r="G22" i="169"/>
  <c r="D22" i="169"/>
  <c r="G21" i="169"/>
  <c r="D21" i="169"/>
  <c r="G20" i="169"/>
  <c r="D20" i="169"/>
  <c r="G19" i="169"/>
  <c r="D19" i="169"/>
  <c r="G18" i="169"/>
  <c r="D18" i="169"/>
  <c r="G17" i="169"/>
  <c r="D17" i="169"/>
  <c r="G16" i="169"/>
  <c r="D16" i="169"/>
  <c r="G15" i="169"/>
  <c r="D15" i="169"/>
  <c r="G14" i="169"/>
  <c r="D14" i="169"/>
  <c r="G13" i="169"/>
  <c r="D13" i="169"/>
  <c r="W22" i="192"/>
  <c r="V22" i="192"/>
  <c r="U22" i="192"/>
  <c r="T22" i="192"/>
  <c r="R22" i="192"/>
  <c r="Q22" i="192"/>
  <c r="N22" i="192"/>
  <c r="M22" i="192"/>
  <c r="L22" i="192"/>
  <c r="I22" i="192"/>
  <c r="H22" i="192"/>
  <c r="G22" i="192"/>
  <c r="F22" i="192"/>
  <c r="E22" i="192"/>
  <c r="D22" i="192"/>
  <c r="S21" i="192"/>
  <c r="P21" i="192"/>
  <c r="O21" i="192"/>
  <c r="K21" i="192"/>
  <c r="J21" i="192"/>
  <c r="S20" i="192"/>
  <c r="P20" i="192"/>
  <c r="O20" i="192"/>
  <c r="K20" i="192"/>
  <c r="J20" i="192"/>
  <c r="S19" i="192"/>
  <c r="P19" i="192"/>
  <c r="O19" i="192"/>
  <c r="K19" i="192"/>
  <c r="J19" i="192"/>
  <c r="S18" i="192"/>
  <c r="P18" i="192"/>
  <c r="O18" i="192"/>
  <c r="K18" i="192"/>
  <c r="J18" i="192"/>
  <c r="S17" i="192"/>
  <c r="P17" i="192"/>
  <c r="O17" i="192"/>
  <c r="K17" i="192"/>
  <c r="J17" i="192"/>
  <c r="S16" i="192"/>
  <c r="P16" i="192"/>
  <c r="O16" i="192"/>
  <c r="K16" i="192"/>
  <c r="J16" i="192"/>
  <c r="S15" i="192"/>
  <c r="P15" i="192"/>
  <c r="O15" i="192"/>
  <c r="K15" i="192"/>
  <c r="J15" i="192"/>
  <c r="S14" i="192"/>
  <c r="P14" i="192"/>
  <c r="O14" i="192"/>
  <c r="K14" i="192"/>
  <c r="J14" i="192"/>
  <c r="S13" i="192"/>
  <c r="P13" i="192"/>
  <c r="O13" i="192"/>
  <c r="K13" i="192"/>
  <c r="J13" i="192"/>
  <c r="S12" i="192"/>
  <c r="P12" i="192"/>
  <c r="O12" i="192"/>
  <c r="K12" i="192"/>
  <c r="J12" i="192"/>
  <c r="S11" i="192"/>
  <c r="P11" i="192"/>
  <c r="O11" i="192"/>
  <c r="K11" i="192"/>
  <c r="J11" i="192"/>
  <c r="S10" i="192"/>
  <c r="P10" i="192"/>
  <c r="O10" i="192"/>
  <c r="K10" i="192"/>
  <c r="J10" i="192"/>
  <c r="S9" i="192"/>
  <c r="P9" i="192"/>
  <c r="O9" i="192"/>
  <c r="K9" i="192"/>
  <c r="J9" i="192"/>
  <c r="S8" i="192"/>
  <c r="P8" i="192"/>
  <c r="O8" i="192"/>
  <c r="O22" i="192" s="1"/>
  <c r="K8" i="192"/>
  <c r="J8" i="192"/>
  <c r="AF25" i="189"/>
  <c r="AE25" i="189"/>
  <c r="AD25" i="189"/>
  <c r="AB25" i="189"/>
  <c r="AA25" i="189"/>
  <c r="Z25" i="189"/>
  <c r="AC25" i="189" s="1"/>
  <c r="W25" i="189"/>
  <c r="V25" i="189"/>
  <c r="U25" i="189"/>
  <c r="T25" i="189"/>
  <c r="S25" i="189"/>
  <c r="R25" i="189"/>
  <c r="O25" i="189"/>
  <c r="N25" i="189"/>
  <c r="M25" i="189"/>
  <c r="L25" i="189"/>
  <c r="K25" i="189"/>
  <c r="J25" i="189"/>
  <c r="I25" i="189"/>
  <c r="G25" i="189"/>
  <c r="F25" i="189"/>
  <c r="E25" i="189"/>
  <c r="AC24" i="189"/>
  <c r="X24" i="189"/>
  <c r="Y24" i="189" s="1"/>
  <c r="P24" i="189"/>
  <c r="Q24" i="189" s="1"/>
  <c r="H24" i="189"/>
  <c r="D24" i="189" s="1"/>
  <c r="AC23" i="189"/>
  <c r="X23" i="189"/>
  <c r="Y23" i="189" s="1"/>
  <c r="P23" i="189"/>
  <c r="Q23" i="189" s="1"/>
  <c r="H23" i="189"/>
  <c r="D23" i="189" s="1"/>
  <c r="AC22" i="189"/>
  <c r="X22" i="189"/>
  <c r="Y22" i="189" s="1"/>
  <c r="P22" i="189"/>
  <c r="Q22" i="189" s="1"/>
  <c r="H22" i="189"/>
  <c r="D22" i="189" s="1"/>
  <c r="AC21" i="189"/>
  <c r="X21" i="189"/>
  <c r="Y21" i="189" s="1"/>
  <c r="P21" i="189"/>
  <c r="Q21" i="189" s="1"/>
  <c r="H21" i="189"/>
  <c r="D21" i="189" s="1"/>
  <c r="AC20" i="189"/>
  <c r="X20" i="189"/>
  <c r="Y20" i="189" s="1"/>
  <c r="P20" i="189"/>
  <c r="Q20" i="189" s="1"/>
  <c r="H20" i="189"/>
  <c r="D20" i="189" s="1"/>
  <c r="AC19" i="189"/>
  <c r="X19" i="189"/>
  <c r="Y19" i="189" s="1"/>
  <c r="P19" i="189"/>
  <c r="Q19" i="189" s="1"/>
  <c r="H19" i="189"/>
  <c r="D19" i="189" s="1"/>
  <c r="AC18" i="189"/>
  <c r="X18" i="189"/>
  <c r="Y18" i="189" s="1"/>
  <c r="P18" i="189"/>
  <c r="Q18" i="189" s="1"/>
  <c r="H18" i="189"/>
  <c r="D18" i="189"/>
  <c r="AC17" i="189"/>
  <c r="X17" i="189"/>
  <c r="Y17" i="189" s="1"/>
  <c r="Q17" i="189"/>
  <c r="P17" i="189"/>
  <c r="H17" i="189"/>
  <c r="D17" i="189" s="1"/>
  <c r="AC16" i="189"/>
  <c r="X16" i="189"/>
  <c r="Y16" i="189" s="1"/>
  <c r="P16" i="189"/>
  <c r="Q16" i="189" s="1"/>
  <c r="H16" i="189"/>
  <c r="D16" i="189" s="1"/>
  <c r="AC15" i="189"/>
  <c r="X15" i="189"/>
  <c r="Y15" i="189" s="1"/>
  <c r="P15" i="189"/>
  <c r="Q15" i="189" s="1"/>
  <c r="H15" i="189"/>
  <c r="D15" i="189" s="1"/>
  <c r="AC14" i="189"/>
  <c r="X14" i="189"/>
  <c r="Y14" i="189" s="1"/>
  <c r="P14" i="189"/>
  <c r="Q14" i="189" s="1"/>
  <c r="H14" i="189"/>
  <c r="D14" i="189"/>
  <c r="AC13" i="189"/>
  <c r="X13" i="189"/>
  <c r="Y13" i="189" s="1"/>
  <c r="P13" i="189"/>
  <c r="Q13" i="189" s="1"/>
  <c r="H13" i="189"/>
  <c r="D13" i="189" s="1"/>
  <c r="AC12" i="189"/>
  <c r="X12" i="189"/>
  <c r="Y12" i="189" s="1"/>
  <c r="P12" i="189"/>
  <c r="Q12" i="189" s="1"/>
  <c r="H12" i="189"/>
  <c r="D12" i="189" s="1"/>
  <c r="AC11" i="189"/>
  <c r="X11" i="189"/>
  <c r="Y11" i="189" s="1"/>
  <c r="P11" i="189"/>
  <c r="Q11" i="189" s="1"/>
  <c r="H11" i="189"/>
  <c r="D11" i="189" s="1"/>
  <c r="AC10" i="189"/>
  <c r="X10" i="189"/>
  <c r="Y10" i="189" s="1"/>
  <c r="P10" i="189"/>
  <c r="Q10" i="189" s="1"/>
  <c r="H10" i="189"/>
  <c r="D10" i="189" s="1"/>
  <c r="AC9" i="189"/>
  <c r="X9" i="189"/>
  <c r="Y9" i="189" s="1"/>
  <c r="P9" i="189"/>
  <c r="Q9" i="189" s="1"/>
  <c r="H9" i="189"/>
  <c r="D9" i="189" s="1"/>
  <c r="B25" i="189"/>
  <c r="G118" i="216" l="1"/>
  <c r="I23" i="209"/>
  <c r="K21" i="209"/>
  <c r="K23" i="209"/>
  <c r="K22" i="209"/>
  <c r="D20" i="209"/>
  <c r="D28" i="220"/>
  <c r="H102" i="216"/>
  <c r="D25" i="216"/>
  <c r="G25" i="216"/>
  <c r="D118" i="216"/>
  <c r="H9" i="216"/>
  <c r="E25" i="216"/>
  <c r="I105" i="216"/>
  <c r="S22" i="192"/>
  <c r="E118" i="216"/>
  <c r="F25" i="216"/>
  <c r="H71" i="216"/>
  <c r="D23" i="169"/>
  <c r="F118" i="216"/>
  <c r="I71" i="216"/>
  <c r="H25" i="189"/>
  <c r="H105" i="216"/>
  <c r="I102" i="216"/>
  <c r="H117" i="216"/>
  <c r="I117" i="216"/>
  <c r="I9" i="216"/>
  <c r="E28" i="220"/>
  <c r="P22" i="192"/>
  <c r="X25" i="189"/>
  <c r="Y25" i="189" s="1"/>
  <c r="G23" i="169"/>
  <c r="L21" i="209"/>
  <c r="L23" i="209"/>
  <c r="H55" i="216"/>
  <c r="I55" i="216"/>
  <c r="H65" i="216"/>
  <c r="I80" i="216"/>
  <c r="H80" i="216"/>
  <c r="J20" i="209"/>
  <c r="J22" i="209"/>
  <c r="I65" i="216"/>
  <c r="J22" i="192"/>
  <c r="P25" i="189"/>
  <c r="K22" i="192"/>
  <c r="H19" i="220"/>
  <c r="H27" i="220"/>
  <c r="H16" i="220"/>
  <c r="I16" i="220"/>
  <c r="I28" i="220" s="1"/>
  <c r="J21" i="209"/>
  <c r="L22" i="209"/>
  <c r="J23" i="209"/>
  <c r="C25" i="189"/>
  <c r="K20" i="209" l="1"/>
  <c r="L20" i="209"/>
  <c r="H25" i="216"/>
  <c r="H118" i="216"/>
  <c r="I25" i="216"/>
  <c r="I118" i="216"/>
  <c r="D25" i="189"/>
  <c r="H28" i="220"/>
  <c r="Q25" i="189"/>
  <c r="C1" i="174"/>
  <c r="C2" i="174"/>
  <c r="C3" i="174"/>
  <c r="C2" i="222" l="1"/>
  <c r="C1" i="222"/>
  <c r="H17" i="159" l="1"/>
  <c r="H16" i="159"/>
  <c r="H15" i="159"/>
  <c r="H14" i="159"/>
  <c r="H13" i="159"/>
  <c r="H12" i="159"/>
  <c r="H11" i="159"/>
  <c r="H10" i="159"/>
  <c r="F17" i="159"/>
  <c r="F16" i="159"/>
  <c r="F15" i="159"/>
  <c r="F14" i="159"/>
  <c r="F13" i="159"/>
  <c r="F12" i="159"/>
  <c r="F11" i="159"/>
  <c r="F10" i="159"/>
  <c r="H73" i="159"/>
  <c r="F73" i="159"/>
  <c r="H72" i="159"/>
  <c r="F72" i="159"/>
  <c r="H71" i="159"/>
  <c r="F71" i="159"/>
  <c r="H70" i="159"/>
  <c r="F70" i="159"/>
  <c r="H69" i="159"/>
  <c r="F69" i="159"/>
  <c r="H68" i="159"/>
  <c r="F68" i="159"/>
  <c r="H67" i="159"/>
  <c r="F67" i="159"/>
  <c r="H66" i="159"/>
  <c r="F66" i="159"/>
  <c r="H65" i="159"/>
  <c r="F65" i="159"/>
  <c r="H64" i="159"/>
  <c r="F64" i="159"/>
  <c r="H63" i="159"/>
  <c r="F63" i="159"/>
  <c r="H62" i="159"/>
  <c r="F62" i="159"/>
  <c r="H61" i="159"/>
  <c r="F61" i="159"/>
  <c r="H60" i="159"/>
  <c r="F60" i="159"/>
  <c r="H59" i="159"/>
  <c r="F59" i="159"/>
  <c r="H58" i="159"/>
  <c r="F58" i="159"/>
  <c r="H57" i="159"/>
  <c r="F57" i="159"/>
  <c r="H56" i="159"/>
  <c r="F56" i="159"/>
  <c r="H55" i="159"/>
  <c r="F55" i="159"/>
  <c r="H54" i="159"/>
  <c r="F54" i="159"/>
  <c r="H53" i="159"/>
  <c r="F53" i="159"/>
  <c r="H52" i="159"/>
  <c r="F52" i="159"/>
  <c r="H51" i="159"/>
  <c r="F51" i="159"/>
  <c r="H50" i="159"/>
  <c r="F50" i="159"/>
  <c r="H49" i="159"/>
  <c r="F49" i="159"/>
  <c r="H48" i="159"/>
  <c r="F48" i="159"/>
  <c r="H47" i="159"/>
  <c r="F47" i="159"/>
  <c r="C2" i="220" l="1"/>
  <c r="C1" i="220"/>
  <c r="D2" i="218" l="1"/>
  <c r="D1" i="218"/>
  <c r="D2" i="217"/>
  <c r="D1" i="217"/>
  <c r="C3" i="213" l="1"/>
  <c r="C2" i="213"/>
  <c r="C1" i="213"/>
  <c r="C3" i="169" l="1"/>
  <c r="C3" i="192"/>
  <c r="C3" i="191"/>
  <c r="C2" i="200"/>
  <c r="C2" i="162"/>
  <c r="C2" i="161"/>
  <c r="D2" i="160"/>
  <c r="C2" i="159"/>
  <c r="C2" i="208"/>
  <c r="C2" i="197"/>
  <c r="C2" i="209"/>
  <c r="C2" i="169"/>
  <c r="C2" i="192"/>
  <c r="C2" i="191"/>
  <c r="C1" i="200"/>
  <c r="C1" i="162"/>
  <c r="C1" i="161"/>
  <c r="D1" i="160"/>
  <c r="C1" i="159"/>
  <c r="C1" i="208"/>
  <c r="C1" i="209"/>
  <c r="C1" i="169"/>
  <c r="C1" i="192"/>
  <c r="C1" i="191"/>
  <c r="F45" i="159"/>
  <c r="H45" i="159"/>
  <c r="F9" i="174"/>
  <c r="C9" i="174"/>
  <c r="O12" i="191"/>
  <c r="O13" i="191"/>
  <c r="O14" i="191"/>
  <c r="O15" i="191"/>
  <c r="O16" i="191"/>
  <c r="L12" i="191"/>
  <c r="L13" i="191"/>
  <c r="L14" i="191"/>
  <c r="L15" i="191"/>
  <c r="L16" i="191"/>
  <c r="I12" i="191"/>
  <c r="I13" i="191"/>
  <c r="I14" i="191"/>
  <c r="I15" i="191"/>
  <c r="I16" i="191"/>
  <c r="R18" i="191"/>
  <c r="Q18" i="191"/>
  <c r="F10" i="174" s="1"/>
  <c r="P18" i="191"/>
  <c r="N18" i="191"/>
  <c r="M18" i="191"/>
  <c r="K18" i="191"/>
  <c r="J18" i="191"/>
  <c r="H18" i="191"/>
  <c r="D8" i="174" s="1"/>
  <c r="G18" i="191"/>
  <c r="F18" i="191"/>
  <c r="F13" i="174"/>
  <c r="F12" i="174"/>
  <c r="C13" i="174"/>
  <c r="D13" i="174"/>
  <c r="C12" i="174"/>
  <c r="D12" i="174"/>
  <c r="E18" i="191"/>
  <c r="O17" i="191"/>
  <c r="L17" i="191"/>
  <c r="I17" i="191"/>
  <c r="O11" i="191"/>
  <c r="L11" i="191"/>
  <c r="I11" i="191"/>
  <c r="O10" i="191"/>
  <c r="L10" i="191"/>
  <c r="I10" i="191"/>
  <c r="O9" i="191"/>
  <c r="L9" i="191"/>
  <c r="I9" i="191"/>
  <c r="O8" i="191"/>
  <c r="L8" i="191"/>
  <c r="I8" i="191"/>
  <c r="F8" i="174"/>
  <c r="H44" i="159"/>
  <c r="H43" i="159"/>
  <c r="H42" i="159"/>
  <c r="H41" i="159"/>
  <c r="H40" i="159"/>
  <c r="H39" i="159"/>
  <c r="H38" i="159"/>
  <c r="H37" i="159"/>
  <c r="H36" i="159"/>
  <c r="H35" i="159"/>
  <c r="H34" i="159"/>
  <c r="H33" i="159"/>
  <c r="H32" i="159"/>
  <c r="H31" i="159"/>
  <c r="H30" i="159"/>
  <c r="H29" i="159"/>
  <c r="H28" i="159"/>
  <c r="H27" i="159"/>
  <c r="H26" i="159"/>
  <c r="H25" i="159"/>
  <c r="H24" i="159"/>
  <c r="H23" i="159"/>
  <c r="H22" i="159"/>
  <c r="H21" i="159"/>
  <c r="H20" i="159"/>
  <c r="H19" i="159"/>
  <c r="F44" i="159"/>
  <c r="F43" i="159"/>
  <c r="F42" i="159"/>
  <c r="F41" i="159"/>
  <c r="F40" i="159"/>
  <c r="F39" i="159"/>
  <c r="F38" i="159"/>
  <c r="F37" i="159"/>
  <c r="F36" i="159"/>
  <c r="F35" i="159"/>
  <c r="F34" i="159"/>
  <c r="F33" i="159"/>
  <c r="F32" i="159"/>
  <c r="F31" i="159"/>
  <c r="F30" i="159"/>
  <c r="F29" i="159"/>
  <c r="F28" i="159"/>
  <c r="F27" i="159"/>
  <c r="F26" i="159"/>
  <c r="F25" i="159"/>
  <c r="F24" i="159"/>
  <c r="F23" i="159"/>
  <c r="F22" i="159"/>
  <c r="F21" i="159"/>
  <c r="F20" i="159"/>
  <c r="F19" i="159"/>
  <c r="F74" i="159" l="1"/>
  <c r="H74" i="159"/>
  <c r="F11" i="174"/>
  <c r="D9" i="174"/>
  <c r="E9" i="174" s="1"/>
  <c r="C10" i="174"/>
  <c r="G9" i="174"/>
  <c r="K9" i="174"/>
  <c r="K13" i="174"/>
  <c r="G13" i="174"/>
  <c r="E13" i="174"/>
  <c r="C8" i="174"/>
  <c r="D11" i="174"/>
  <c r="F14" i="174"/>
  <c r="C11" i="174"/>
  <c r="G12" i="174"/>
  <c r="K12" i="174"/>
  <c r="E12" i="174"/>
  <c r="I18" i="191"/>
  <c r="L18" i="191"/>
  <c r="O18" i="191"/>
  <c r="G10" i="174" l="1"/>
  <c r="K10" i="174"/>
  <c r="G11" i="174"/>
  <c r="K11" i="174"/>
  <c r="E11" i="174"/>
  <c r="G8" i="174"/>
  <c r="K8" i="174"/>
  <c r="C14" i="174"/>
  <c r="K14" i="174" s="1"/>
  <c r="D10" i="174"/>
  <c r="E10" i="174" s="1"/>
  <c r="D14" i="174" l="1"/>
  <c r="E8" i="174"/>
  <c r="E14" i="174" s="1"/>
  <c r="G14" i="174"/>
</calcChain>
</file>

<file path=xl/sharedStrings.xml><?xml version="1.0" encoding="utf-8"?>
<sst xmlns="http://schemas.openxmlformats.org/spreadsheetml/2006/main" count="2002" uniqueCount="1042">
  <si>
    <t>БРОЈ</t>
  </si>
  <si>
    <t>ВРСТА</t>
  </si>
  <si>
    <t>УКУПНО</t>
  </si>
  <si>
    <t>У К У П Н О</t>
  </si>
  <si>
    <t>инт.нега</t>
  </si>
  <si>
    <t>полу инт.</t>
  </si>
  <si>
    <t>Р.бр.</t>
  </si>
  <si>
    <t>БРОЈ ПРЕГЛЕДАНИХ УЗОРАКА</t>
  </si>
  <si>
    <t>станд. н.</t>
  </si>
  <si>
    <t xml:space="preserve">Врста лека по ЈКЛ </t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</si>
  <si>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</si>
  <si>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</si>
  <si>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</si>
  <si>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</si>
  <si>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Количина</t>
  </si>
  <si>
    <t>Цена по паковању</t>
  </si>
  <si>
    <t xml:space="preserve">Укупна вредност </t>
  </si>
  <si>
    <t>ГРУПА САНИТЕТСКОГ МАТЕРИЈАЛА</t>
  </si>
  <si>
    <t>Институт за јавно здравље Србије</t>
  </si>
  <si>
    <t>„Др Милан Јовановић Батут“</t>
  </si>
  <si>
    <t xml:space="preserve">ПЛАНСКО-ИЗВЕШТАЈНЕ ТАБЕЛЕ </t>
  </si>
  <si>
    <t>ЗА СТАЦИОНАРНЕ ЗДРАВСТВЕНЕ УСТАНОВЕ</t>
  </si>
  <si>
    <t>Инт.ниво 2</t>
  </si>
  <si>
    <t>Инт. ниво 3</t>
  </si>
  <si>
    <t>Стандардна нега</t>
  </si>
  <si>
    <t>Доктори медицине</t>
  </si>
  <si>
    <t>медицинске сестре-техничари</t>
  </si>
  <si>
    <t>здравствени сарадници</t>
  </si>
  <si>
    <t>разлика</t>
  </si>
  <si>
    <t>Број смена</t>
  </si>
  <si>
    <t>Број дијализа годишње</t>
  </si>
  <si>
    <t>Број постеља на који се примењује норматив</t>
  </si>
  <si>
    <t>Основна радиолошка дијагностика</t>
  </si>
  <si>
    <t>ЦТ</t>
  </si>
  <si>
    <t>МР</t>
  </si>
  <si>
    <t>Клиничко - биохемијска и хематолошка дијагностика</t>
  </si>
  <si>
    <t>Микробиолошка дијагностика</t>
  </si>
  <si>
    <t>Патологија, патохистологија и цитологија</t>
  </si>
  <si>
    <t>Анестезиологија са реанимацијом</t>
  </si>
  <si>
    <t>Трансфузиологија</t>
  </si>
  <si>
    <t>Нуклеарна медицина</t>
  </si>
  <si>
    <t>Физикална медицина и рехабилитација</t>
  </si>
  <si>
    <t>Фармацеутска здравствена делатност (болничка апотека)</t>
  </si>
  <si>
    <t>Социјална медицина, информатика и статистика</t>
  </si>
  <si>
    <t>Послови припреме дијета за пацијенте и контрола намирница</t>
  </si>
  <si>
    <t>Назив организационе једицине</t>
  </si>
  <si>
    <t>Административни</t>
  </si>
  <si>
    <t>Норматив</t>
  </si>
  <si>
    <t>Технички</t>
  </si>
  <si>
    <t>Укупна вредност</t>
  </si>
  <si>
    <t>Просечна цена</t>
  </si>
  <si>
    <t>доза</t>
  </si>
  <si>
    <t>Шифра</t>
  </si>
  <si>
    <t>Организациона јединица</t>
  </si>
  <si>
    <t>Делатност - служба  (у складу са Статутом)</t>
  </si>
  <si>
    <t>Постељни фонд (у складу са Уредбом)</t>
  </si>
  <si>
    <t>Увећано за примар</t>
  </si>
  <si>
    <t>ДОКТОРИ МЕДИЦИНЕ</t>
  </si>
  <si>
    <t>ФАРМАЦЕУТИ</t>
  </si>
  <si>
    <t>МЕДИЦИНСКЕ СЕСТРЕ/ТЕХНИЧАРИ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</si>
  <si>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</si>
  <si>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</si>
  <si>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</si>
  <si>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>Разлика</t>
  </si>
  <si>
    <t>САДРЖАЈ</t>
  </si>
  <si>
    <t>A</t>
  </si>
  <si>
    <t>B</t>
  </si>
  <si>
    <t>C</t>
  </si>
  <si>
    <t>D</t>
  </si>
  <si>
    <t>G</t>
  </si>
  <si>
    <t>H</t>
  </si>
  <si>
    <t>J</t>
  </si>
  <si>
    <t>L</t>
  </si>
  <si>
    <t>M</t>
  </si>
  <si>
    <t>N</t>
  </si>
  <si>
    <t>P</t>
  </si>
  <si>
    <t>R</t>
  </si>
  <si>
    <t>S</t>
  </si>
  <si>
    <t>V</t>
  </si>
  <si>
    <t>ЦИТОСТАТИЦИ СА Б ЛИСТЕ</t>
  </si>
  <si>
    <t>ЛЕКОВИ ЗА ХЕМОФИЛИЈУ</t>
  </si>
  <si>
    <t>ЛЕКОВИ У ЗУ</t>
  </si>
  <si>
    <t>АНТИИНФЕКТИВНИ ЛЕКОВИ ЗА СИСТЕМСКУ ПРИМЕНУ</t>
  </si>
  <si>
    <t>АНТИНЕОПЛАСТИЦИ И ИМУНОМОДУЛАТОРИ</t>
  </si>
  <si>
    <t>ОСТАЛО</t>
  </si>
  <si>
    <t>ХОРМОНИ ЗА СИСТЕМСКУ ПРИМЕНУ, ИСКЉУЧУЈУЋИ ПОЛНЕ ХОРМОНЕ И ИНСУЛИН</t>
  </si>
  <si>
    <t>АНТИПАРАЗИТНИ ПРОИЗВОДИ, ИНСЕКТИЦИДИ И СРЕДСТВА ЗА ЗАШТИТУ ОД ИНСЕКАТА</t>
  </si>
  <si>
    <t>Укупно</t>
  </si>
  <si>
    <t>8.</t>
  </si>
  <si>
    <t>8.1.</t>
  </si>
  <si>
    <t>8.2.</t>
  </si>
  <si>
    <t>8.3.</t>
  </si>
  <si>
    <t>8.3.1.</t>
  </si>
  <si>
    <t>8.3.2.</t>
  </si>
  <si>
    <t>8.4.</t>
  </si>
  <si>
    <t>8.5.</t>
  </si>
  <si>
    <t>ДИЈАГНОСТИЧКИ МАТЕРИЈАЛ (УКУПНО)</t>
  </si>
  <si>
    <t>ТЕРАПИЈСКИ МАТЕРИЈАЛ (УКУПНО)</t>
  </si>
  <si>
    <t>ЛАБОРАТОРИЈСКИ  МАТЕРИЈАЛ-РЕАГЕНСИ (УКУПНО)</t>
  </si>
  <si>
    <t>РЕАГЕНСИ-ХОРМОНИ (УКУПНО)</t>
  </si>
  <si>
    <t>САНИТЕТСКИ И МЕДИЦИНСКИ МАТЕРИЈАЛ - ОПШТИ (УКУПНО)</t>
  </si>
  <si>
    <t>РЕАГЕНСИ - ТУМОР МАРКЕРИ (УКУПНО)</t>
  </si>
  <si>
    <t>ОСТАЛИ САНИТЕТСКИ И МЕДИЦИНСКИ ПОТРОШНИ МАТЕРИЈАЛ (УКУПНО)</t>
  </si>
  <si>
    <t>САНИТЕТСКИ И МЕДИЦИНСКИ ПОТРОШНИ МАТЕРИЈАЛ (ЗБИР)</t>
  </si>
  <si>
    <t>ЛЕКОВИ КОЈИ ДЕЛУЈУ НА НЕРВНИ СИСТЕМ</t>
  </si>
  <si>
    <t>ЛЕКОВИ  ЗА ЛЕЧЕЊЕ БОЛЕСТИ  ДИГЕСТИВНОГ СИСТЕМА И  МЕТАБОЛИЗМА</t>
  </si>
  <si>
    <t>ЛЕКОВИ ЗА ЛЕЧЕЊЕ ГЕНИТОУРИНАРНОГ СИСТЕМА И ПОЛНИ ХОРМОНИ</t>
  </si>
  <si>
    <t>ЛЕКОВИ КОЈИ ДЕЛУЈУ НА КАРДИОВАСКУЛАРНИ СИСТЕМ</t>
  </si>
  <si>
    <t>ЛЕКОВИ ЗА ЛЕЧЕЊЕ БОЛЕСТИ КОЖЕ И ПОТКОЖНОГ ТКИВА (ДЕРМАТИЦИ)</t>
  </si>
  <si>
    <t>ЛЕКОВИ ЗА БОЛЕСТИ МИШИЋНО-КОСТНОГ СИСТЕМА</t>
  </si>
  <si>
    <t>ЛЕКОВИ ЗА ЛЕЧЕЊЕ БОЛЕСТИ РЕСПИРАТОРНОГ СИСТЕМА</t>
  </si>
  <si>
    <t>ЛЕКОВИ КОЈИ ДЕЛУЈУ НА ОКО И УХО</t>
  </si>
  <si>
    <t>Шифра услуге</t>
  </si>
  <si>
    <t>БРОЈ ПАЦИЈЕНАТА-УКУПНО</t>
  </si>
  <si>
    <t>ЛАБОРАТОРИЈСКЕ АНАЛИЗЕ -УКУПНО</t>
  </si>
  <si>
    <t>стандардна нега</t>
  </si>
  <si>
    <t xml:space="preserve">Број лекара према нормативу </t>
  </si>
  <si>
    <t>Разлика - број лекара</t>
  </si>
  <si>
    <t>Број сестара према нормативу</t>
  </si>
  <si>
    <t>Разлика - број медицинских сестара</t>
  </si>
  <si>
    <t>Број здравствених сарадника према нормативу</t>
  </si>
  <si>
    <t>Разлика - број здравствених сарадника</t>
  </si>
  <si>
    <t>Инт. ниво3</t>
  </si>
  <si>
    <t xml:space="preserve"> амбуланте, кабинети, сале</t>
  </si>
  <si>
    <t>Увечано за примар</t>
  </si>
  <si>
    <t>Број постеља/места</t>
  </si>
  <si>
    <t>доктори медицине</t>
  </si>
  <si>
    <t>мед. техничари</t>
  </si>
  <si>
    <t>здр. сарадници</t>
  </si>
  <si>
    <t>норматив</t>
  </si>
  <si>
    <t>Дијализе</t>
  </si>
  <si>
    <t>Број доктора медицине</t>
  </si>
  <si>
    <t>Број здравствених сарадника</t>
  </si>
  <si>
    <t>мед.техничари</t>
  </si>
  <si>
    <t>Клиничка фармакологија</t>
  </si>
  <si>
    <t>Напомена: попуњавају се подаци само за делатности које постоје у здравственој установи</t>
  </si>
  <si>
    <t>краткотрајна хоспитализација</t>
  </si>
  <si>
    <t>дуготрајна хоспитализација</t>
  </si>
  <si>
    <t>Број апарата, број операционих сала</t>
  </si>
  <si>
    <t>Шифра орг.јед.</t>
  </si>
  <si>
    <t>Број постеља</t>
  </si>
  <si>
    <t>Назив здравствене установе</t>
  </si>
  <si>
    <t>Матични број здравствене установе</t>
  </si>
  <si>
    <t>Датум</t>
  </si>
  <si>
    <t>од тога на специјализацији</t>
  </si>
  <si>
    <t>од тога специјалисти</t>
  </si>
  <si>
    <t>Укупан број медицинских сестара</t>
  </si>
  <si>
    <t>Укупно норматив за сестре</t>
  </si>
  <si>
    <t>Број запослених на неодређено време који се финансирају из других средстава</t>
  </si>
  <si>
    <t>Број постеља/места*</t>
  </si>
  <si>
    <t>*За дијализе се попуњавају дијализна места</t>
  </si>
  <si>
    <t>Број запослених на неодређено време који се финансирају из средстава обавезног здравственог осигурања</t>
  </si>
  <si>
    <t>Број медицинских сестара</t>
  </si>
  <si>
    <t>норматив медицинских сестара</t>
  </si>
  <si>
    <t>разлика медицинских сестара</t>
  </si>
  <si>
    <t>норматив  здравствених сарадника</t>
  </si>
  <si>
    <t>разлика здравствених сарадника</t>
  </si>
  <si>
    <t>Укупан број доктора медицине</t>
  </si>
  <si>
    <t>Укупно норматив за докторе медицине</t>
  </si>
  <si>
    <t>норматив доктора медицине</t>
  </si>
  <si>
    <t>разлика доктора медицине</t>
  </si>
  <si>
    <t>Број фармацеута</t>
  </si>
  <si>
    <t>Број мед. сестара</t>
  </si>
  <si>
    <t>Број здр. сарадника</t>
  </si>
  <si>
    <t>Административни радници</t>
  </si>
  <si>
    <t>Технички радници</t>
  </si>
  <si>
    <t>Укупан кадар у здравственој установи</t>
  </si>
  <si>
    <t>Укупно запослених на неодређено време</t>
  </si>
  <si>
    <t>Болничке постеље</t>
  </si>
  <si>
    <t>Број хоспитализованих лица</t>
  </si>
  <si>
    <t>Просечна дужина лечења (дани)</t>
  </si>
  <si>
    <t>Просечна заузетост постеља (%)</t>
  </si>
  <si>
    <t>Број дана хоспитализације</t>
  </si>
  <si>
    <t>Капацитети и коришћење болничких постеља</t>
  </si>
  <si>
    <t>Пратиоци лечених лица</t>
  </si>
  <si>
    <t>Број лечених лица</t>
  </si>
  <si>
    <t>Број дана лечења</t>
  </si>
  <si>
    <t>Број дана боравка</t>
  </si>
  <si>
    <t>Организациона једицина</t>
  </si>
  <si>
    <t>Операције</t>
  </si>
  <si>
    <t>Назив услуге</t>
  </si>
  <si>
    <t>Назив</t>
  </si>
  <si>
    <t>Број прегледаних пацијената</t>
  </si>
  <si>
    <t>Укупан број услуга</t>
  </si>
  <si>
    <t>Укупан број прегледаних пацијената</t>
  </si>
  <si>
    <t>Укупно свих услуга</t>
  </si>
  <si>
    <t>Цела крв</t>
  </si>
  <si>
    <t>ml</t>
  </si>
  <si>
    <t>Цела крв филтрирана претходно</t>
  </si>
  <si>
    <t>Цела крв филтрирана накнадно</t>
  </si>
  <si>
    <t>Цела крв – мала запремина</t>
  </si>
  <si>
    <t>Цела крв, редукована плазма, за EST</t>
  </si>
  <si>
    <t>Цела крв 0/АУ за EST (ресуспендовани 0 Ег у АV плазми)</t>
  </si>
  <si>
    <t>Еритроцити (деплазматисана крв)</t>
  </si>
  <si>
    <t>Еритроцити филтрирани накнадно</t>
  </si>
  <si>
    <t>11,20+цена филтера</t>
  </si>
  <si>
    <t>Еритроцити филтрирани претходно</t>
  </si>
  <si>
    <t>Еритроцити испрани</t>
  </si>
  <si>
    <t>Еритроцити ресуспендовани осиромашени Le и Тг</t>
  </si>
  <si>
    <t>Еритроцити мала запремина</t>
  </si>
  <si>
    <t>Еритроцити ресуспендовани осиромашени Le и Тг – мала запремина</t>
  </si>
  <si>
    <t>Тромбоцити концентровани из ПРП</t>
  </si>
  <si>
    <t>760,94+цена филтера</t>
  </si>
  <si>
    <t>Тромбоцити из buffu coat</t>
  </si>
  <si>
    <t>27,55+цена филтера</t>
  </si>
  <si>
    <t>Тромбоцити Pul.</t>
  </si>
  <si>
    <t>23,61+цена филтера</t>
  </si>
  <si>
    <t>Тромбоцити аферезни</t>
  </si>
  <si>
    <t>2.072,31+цена сета</t>
  </si>
  <si>
    <t>Замрзнута свежа плазма</t>
  </si>
  <si>
    <t>Замрзнута свежа плазма – мала запремина</t>
  </si>
  <si>
    <t>Замрзнута свежа плазма – без криопреципитата</t>
  </si>
  <si>
    <t>Криопреципитат</t>
  </si>
  <si>
    <t>Фибрински лепак (аутологни)</t>
  </si>
  <si>
    <t>Гранулоцити аферезни</t>
  </si>
  <si>
    <t>9.018,85+цена сета</t>
  </si>
  <si>
    <t>Еритроцити – аутологни</t>
  </si>
  <si>
    <t>Цела крв – аутологна</t>
  </si>
  <si>
    <t>Замрзнута свежа плазма – аутологна</t>
  </si>
  <si>
    <t>Еритроцити за интраутерину трансфузију – мала запремина</t>
  </si>
  <si>
    <t>Крв и компоненте крви</t>
  </si>
  <si>
    <t>Лекови</t>
  </si>
  <si>
    <t>ЛЕКОВИ ЗА ЛЕЧЕЊЕ БОЛЕСТИ КРВИ И КРВОТВОРНИХ ОРГАНА</t>
  </si>
  <si>
    <t>Имплантати</t>
  </si>
  <si>
    <t>Санитетски и медицински потрошни материјал</t>
  </si>
  <si>
    <t>Листе чекања</t>
  </si>
  <si>
    <t>Капацитети и коришћење дневних болница</t>
  </si>
  <si>
    <t>1А. ПРЕГЛЕД НА КОМПЈУТЕРИЗОВАНОЈ ТОМОГРАФИЈИ (ЦТ)</t>
  </si>
  <si>
    <t>1Б. ПРЕГЛЕД НА  МАГНЕТНОЈ РЕЗОНАНЦИ (МР)</t>
  </si>
  <si>
    <t>2. ДИЈАГНОСТИЧКА КОРОНАРОГРАФИЈА И/ИЛИ КАТЕТЕРИЗАЦИЈА СРЦА</t>
  </si>
  <si>
    <t>3. РЕВАСКУЛАРИЗАЦИЈА МИОКАРДА</t>
  </si>
  <si>
    <t>3.1 Нехируршка реваскуларизација миокарда</t>
  </si>
  <si>
    <t>3.2 Хируршка реваскуларизација миокарда</t>
  </si>
  <si>
    <t>4. УГРАДЊА ПЕЈСМЕЈКЕРА И КАРДИОВЕРТЕР ДЕФИБРИЛАТОРА (ИЦД)</t>
  </si>
  <si>
    <t xml:space="preserve">5. УГРАДЊА ВЕШТАЧКИХ ВАЛВУЛА </t>
  </si>
  <si>
    <t>6. УГРАДЊА ГРАФТОВА ОД ВЕШТАЧКОГ МАТЕРИЈАЛА И ЕНДОВАСКУЛАРНИХ ГРАФТ ПРОТЕЗА</t>
  </si>
  <si>
    <t>7. ОПЕРАЦИЈА СЕНИЛНЕ И ПРЕСЕНИЛНЕ КАТАРАКТЕ СА УГРАДЊОМ ИНТРАОКУЛАРНИХ СОЧИВА</t>
  </si>
  <si>
    <t>8. УГРАДЊА ИМПЛАНТАТА У ОРТОПЕДИЈИ (КУКОВИ И КОЛЕНА)</t>
  </si>
  <si>
    <t>фармацеути</t>
  </si>
  <si>
    <t>Заједничке медицинске делатности</t>
  </si>
  <si>
    <t>Здравствени радници и сарадници на одељењима</t>
  </si>
  <si>
    <t>Здравствени радници и сарадници у дневној болници и дијализи</t>
  </si>
  <si>
    <t>Здравствени радници и сарадници у заједничким медицинским делатностима</t>
  </si>
  <si>
    <t>Немедицински радници</t>
  </si>
  <si>
    <t>Јед. мере</t>
  </si>
  <si>
    <t>Грана медицине / Врста имплантанта</t>
  </si>
  <si>
    <t xml:space="preserve">Групе процедура / Назив услуге </t>
  </si>
  <si>
    <t>основни норматив</t>
  </si>
  <si>
    <t>Укупан норматив</t>
  </si>
  <si>
    <t>Број пратилаца</t>
  </si>
  <si>
    <t xml:space="preserve"> </t>
  </si>
  <si>
    <t>Ортопедија и трауматологија</t>
  </si>
  <si>
    <t>Број операционих сала</t>
  </si>
  <si>
    <t>Број оперисаних у дневној болници</t>
  </si>
  <si>
    <t>Број операција у дневној болници</t>
  </si>
  <si>
    <t>Број оперисаних (хоспитализовани)</t>
  </si>
  <si>
    <t>Број операција (хоспитализовани)</t>
  </si>
  <si>
    <t>Укупан број оперисаних</t>
  </si>
  <si>
    <t>Укупан број операција</t>
  </si>
  <si>
    <t>Број лица којима је уграђен материјал</t>
  </si>
  <si>
    <t>Број  лица  којима се планира уградња материјала</t>
  </si>
  <si>
    <t>6,38+цена филтера</t>
  </si>
  <si>
    <t>433,74+цена филтера</t>
  </si>
  <si>
    <t>15,71+цена филтера</t>
  </si>
  <si>
    <t>13,46+цена филтера</t>
  </si>
  <si>
    <t>1.181,22+цена сета</t>
  </si>
  <si>
    <t>5.140,75+цена сета</t>
  </si>
  <si>
    <t>Остале услуге</t>
  </si>
  <si>
    <t>Стационарни</t>
  </si>
  <si>
    <t>Амбулантни</t>
  </si>
  <si>
    <t>Здравствене услуге</t>
  </si>
  <si>
    <t>Дијагностичке процедуре са снимањем</t>
  </si>
  <si>
    <t>Број услуга пружених амбулантним осигураним лицима</t>
  </si>
  <si>
    <t>Број услуга пружених стационарним  осигураним лицима</t>
  </si>
  <si>
    <t>Укупан број  услуга пружених осигураним лицима</t>
  </si>
  <si>
    <t>Лабораторијска дијагностика</t>
  </si>
  <si>
    <t>Специјалистички прегледи</t>
  </si>
  <si>
    <t>1.</t>
  </si>
  <si>
    <t>2.</t>
  </si>
  <si>
    <t>3.</t>
  </si>
  <si>
    <t>4.</t>
  </si>
  <si>
    <t>5.</t>
  </si>
  <si>
    <t>6.</t>
  </si>
  <si>
    <t>7.</t>
  </si>
  <si>
    <t>11.</t>
  </si>
  <si>
    <t>13.</t>
  </si>
  <si>
    <t>14.</t>
  </si>
  <si>
    <t>15.</t>
  </si>
  <si>
    <t>17.</t>
  </si>
  <si>
    <t>18.</t>
  </si>
  <si>
    <t>19.</t>
  </si>
  <si>
    <t>20.</t>
  </si>
  <si>
    <t>21.</t>
  </si>
  <si>
    <t>РБ</t>
  </si>
  <si>
    <t xml:space="preserve">Табела 1. </t>
  </si>
  <si>
    <t xml:space="preserve">Табела 2. </t>
  </si>
  <si>
    <t xml:space="preserve">Табела 3. </t>
  </si>
  <si>
    <t xml:space="preserve">Табела 4. </t>
  </si>
  <si>
    <t xml:space="preserve">Табела 5. </t>
  </si>
  <si>
    <t xml:space="preserve">Табела 6. </t>
  </si>
  <si>
    <t xml:space="preserve">Табела 7. </t>
  </si>
  <si>
    <t xml:space="preserve">Табела 8. </t>
  </si>
  <si>
    <t xml:space="preserve">Табела 10. </t>
  </si>
  <si>
    <t xml:space="preserve">Табела 11. </t>
  </si>
  <si>
    <t>Табела 13.</t>
  </si>
  <si>
    <t xml:space="preserve">Табела 14. </t>
  </si>
  <si>
    <t>Табела 15.</t>
  </si>
  <si>
    <t>Табела 17.</t>
  </si>
  <si>
    <t>Табела 18.</t>
  </si>
  <si>
    <t>Табела 19.</t>
  </si>
  <si>
    <t>Табела 20.</t>
  </si>
  <si>
    <t>Табела 21.</t>
  </si>
  <si>
    <t> 2305401</t>
  </si>
  <si>
    <t> 2305601</t>
  </si>
  <si>
    <t>Еритроцити</t>
  </si>
  <si>
    <t> 2305602</t>
  </si>
  <si>
    <t>Еритроцити у адитивној солуцији</t>
  </si>
  <si>
    <t> 2305101</t>
  </si>
  <si>
    <t>Тромбоцити концентрат</t>
  </si>
  <si>
    <t> 2305201</t>
  </si>
  <si>
    <t>Свежа замрзнута плазма</t>
  </si>
  <si>
    <t> 2305202</t>
  </si>
  <si>
    <t> 2305203</t>
  </si>
  <si>
    <t>Плазма без криопреципитата</t>
  </si>
  <si>
    <t> 2305901</t>
  </si>
  <si>
    <t>Аутолога крв (пре оперативно прикупљање)</t>
  </si>
  <si>
    <t>Цена у динарима</t>
  </si>
  <si>
    <t>јединица крви</t>
  </si>
  <si>
    <t>Цене за обраду крви и компоненти крви (Прилог 1.) према Правилнику о утврђивању цена за обраду крви и компонената крви намењених за трансфузију: ("Службени гласник РС", број 18/2019)</t>
  </si>
  <si>
    <t>Цене за обраду крви и компоненти крви (Прилог 1.) према Правилнику о утврђивању цена и накнада за обраду крви и компоненти крви намењених за трансфузију ("Службени гласник РС", бр. 47/2013 и 34/2014)</t>
  </si>
  <si>
    <t>Накнаде за обраду крви и компоненти крви (Прилог 2.) према Правилнику о утврђивању цена и накнада за обраду крви и компоненти крви намењених за трансфузију ("Службени гласник РС", бр. 47/2013 и 34/2014)</t>
  </si>
  <si>
    <t>Збирна табела врсте здравствених услуга које се пружају у здравственој установи</t>
  </si>
  <si>
    <t>Табела 22.</t>
  </si>
  <si>
    <t>22.</t>
  </si>
  <si>
    <t>Укупан број запослених (на одређено и неодређено време) који се финансирају из средстава РФЗО</t>
  </si>
  <si>
    <t>Број запослених на неодређено време који се финансирају из средстава РФЗО</t>
  </si>
  <si>
    <t>Укупан број запослених на одређено време који се финансирају из средстава РФЗО</t>
  </si>
  <si>
    <t>Број запослених на одређено време због повећаног обима посла</t>
  </si>
  <si>
    <t>Број запослених на одређено време због замене одсутних запослених</t>
  </si>
  <si>
    <t>КЛИНИКА ЗА РЕУМАТОЛОГИЈУ</t>
  </si>
  <si>
    <t>КЛИНИКА ЗА КАРДИОВАСКУЛАРНЕ БОЛЕСТИ</t>
  </si>
  <si>
    <t>СЛУЖБА ЗА ОРТОПЕДИЈУ</t>
  </si>
  <si>
    <t>БОЛНИЦА</t>
  </si>
  <si>
    <t>2.2.0.0.</t>
  </si>
  <si>
    <t>2.3.0.0.</t>
  </si>
  <si>
    <t>2.1.0.0.</t>
  </si>
  <si>
    <t>000001</t>
  </si>
  <si>
    <t>Специјалистички преглед први</t>
  </si>
  <si>
    <t>000002</t>
  </si>
  <si>
    <t>Специјалистички преглед контролни</t>
  </si>
  <si>
    <t>000003</t>
  </si>
  <si>
    <t>Специјалистички преглед први - професор</t>
  </si>
  <si>
    <t>000004</t>
  </si>
  <si>
    <t>Специјалистички преглед контролни - професор</t>
  </si>
  <si>
    <t>000005</t>
  </si>
  <si>
    <t>Специјалистички преглед први - доцента и примаријуса</t>
  </si>
  <si>
    <t>000006</t>
  </si>
  <si>
    <t>Специјалистички преглед контролни - доцента и примаријуса</t>
  </si>
  <si>
    <t>000008</t>
  </si>
  <si>
    <t>Конзилијарни преглед болесника - 5 учесника</t>
  </si>
  <si>
    <t>СВИ ПРЕГЛЕДИ УКУПНО</t>
  </si>
  <si>
    <t>Рб</t>
  </si>
  <si>
    <t>39331-01</t>
  </si>
  <si>
    <t>Декомпресија карпалног канала</t>
  </si>
  <si>
    <t>46372-00</t>
  </si>
  <si>
    <t>Палмарна фасциектомија због Дипитренове контрактуре која захвата 1 прст</t>
  </si>
  <si>
    <t>46375-00</t>
  </si>
  <si>
    <t>Палмарна фасциектомија због Дипитренове контрактуре која захвата 2 прста</t>
  </si>
  <si>
    <t>47048-00</t>
  </si>
  <si>
    <t>Затворена репозиција ишчашења зглоба кука</t>
  </si>
  <si>
    <t>47051-00</t>
  </si>
  <si>
    <t>Отворена репозиција ишчашења зглоба кука</t>
  </si>
  <si>
    <t>47927-01</t>
  </si>
  <si>
    <t>Одстрањивање клина, завртња или жице из кости</t>
  </si>
  <si>
    <t>47981-02</t>
  </si>
  <si>
    <t>Декомпресиона фасциотомија шаке</t>
  </si>
  <si>
    <t>49318-00</t>
  </si>
  <si>
    <t>Потпуна артропластика зглоба кука, једнострана</t>
  </si>
  <si>
    <t>49557-01</t>
  </si>
  <si>
    <t>Артроскопија колена</t>
  </si>
  <si>
    <t>49560-00</t>
  </si>
  <si>
    <t>Артроскопско одстрањивање слободних/лабавих 
тела из колена</t>
  </si>
  <si>
    <t>49560-02</t>
  </si>
  <si>
    <t>Артроскопско латерално опуштање колена</t>
  </si>
  <si>
    <t>49560-03</t>
  </si>
  <si>
    <t>Артроскопска менисцектомија зглоба колена</t>
  </si>
  <si>
    <t>49561-01</t>
  </si>
  <si>
    <t>Артроскопска менисцектомија колена са дебридманом, остеопластиком или хондропластиком</t>
  </si>
  <si>
    <t>49561-02</t>
  </si>
  <si>
    <t>Артроскопско одстрањење слободних зглобних тела из зглоба колена са дебридманом, остеопластиком или хондропластиком</t>
  </si>
  <si>
    <t>49833-00</t>
  </si>
  <si>
    <t>Исправљање halux valgus-a остеотомијом прве метатарзалне кости, једнострано</t>
  </si>
  <si>
    <t>КАРДИОЛОГИЈА</t>
  </si>
  <si>
    <t>ТЕРАПИЈСКЕ УСЛУГЕ</t>
  </si>
  <si>
    <t>13400-00</t>
  </si>
  <si>
    <t>Кардиоверзија</t>
  </si>
  <si>
    <t>13706-02</t>
  </si>
  <si>
    <t>Трансфузија еритроцита</t>
  </si>
  <si>
    <t>13706-03</t>
  </si>
  <si>
    <t>Трансфузија тромбоцита</t>
  </si>
  <si>
    <t>13757-00</t>
  </si>
  <si>
    <t>Терапијска венесекција</t>
  </si>
  <si>
    <t>22007-00</t>
  </si>
  <si>
    <t>Ендотрахеална интубација, једнолуменски тубус</t>
  </si>
  <si>
    <t>22007-01</t>
  </si>
  <si>
    <t>Одржавање ендотрахеалне интубације, једнолуменски тубус</t>
  </si>
  <si>
    <t>22008-00</t>
  </si>
  <si>
    <t>Ендотрахеална интубација, дволуменски тубус</t>
  </si>
  <si>
    <t>22008-01</t>
  </si>
  <si>
    <t>Одржавања ендотрахеалне интубације, дволуменски тубус</t>
  </si>
  <si>
    <t>36800-00</t>
  </si>
  <si>
    <t>92052-00</t>
  </si>
  <si>
    <t>Кардиопулмонална реанимација</t>
  </si>
  <si>
    <t>92053-00</t>
  </si>
  <si>
    <t>Затворена масажа срца</t>
  </si>
  <si>
    <t>92055-00</t>
  </si>
  <si>
    <t>Остале конверзије срчаног ритма</t>
  </si>
  <si>
    <t>92061-00</t>
  </si>
  <si>
    <t>Трансфузија фактора коагулације</t>
  </si>
  <si>
    <t>92062-00</t>
  </si>
  <si>
    <t>Трансфузија крвних компонената и деривата</t>
  </si>
  <si>
    <t>92063-00</t>
  </si>
  <si>
    <t>Трансфузија плазма експандера</t>
  </si>
  <si>
    <t xml:space="preserve">96157-00 </t>
  </si>
  <si>
    <t xml:space="preserve">Дренажа респираторног система, без инцизије </t>
  </si>
  <si>
    <t>96196-01</t>
  </si>
  <si>
    <t xml:space="preserve">Интра-артеријско давање фармаколошког средства, тромболитичко средство </t>
  </si>
  <si>
    <t>96197-02</t>
  </si>
  <si>
    <t>Интрамускуларно давање фармаколошког средства, 
анти-инфективно средство</t>
  </si>
  <si>
    <t>96197-09</t>
  </si>
  <si>
    <t>Интрамускуларно давање фармаколошког средства, друго и неназначено фармаколошко cредство</t>
  </si>
  <si>
    <t>96199-01</t>
  </si>
  <si>
    <t>Интравенско давање фармаколошког средства, 
тромболитичко средство</t>
  </si>
  <si>
    <t>96199-04</t>
  </si>
  <si>
    <t>Интравенско давање фармаколошког средства, антидот</t>
  </si>
  <si>
    <t>96199-07</t>
  </si>
  <si>
    <t>Интравенско давање фармаколошког средства, 
хранљива супстанца</t>
  </si>
  <si>
    <t>96199-08</t>
  </si>
  <si>
    <t>Интравенско давање фармаколошког средства, електролит</t>
  </si>
  <si>
    <t>96199-09</t>
  </si>
  <si>
    <t>Интравенско давање фармаколошког средства, друго и некласификовано фармаколошко средство</t>
  </si>
  <si>
    <t>96200-06</t>
  </si>
  <si>
    <t>Субкутано давање фармаколошког средства, инсулин</t>
  </si>
  <si>
    <t>96200-09</t>
  </si>
  <si>
    <t>Субкутано давање фармаколошког средства,
 друго и некласификовано фармаколошко средство</t>
  </si>
  <si>
    <t>ДИЈАГНОСТИЧКЕ УСЛУГЕ</t>
  </si>
  <si>
    <t>11503-05</t>
  </si>
  <si>
    <t>Спироергометрија са вежбањем</t>
  </si>
  <si>
    <t>11600-03</t>
  </si>
  <si>
    <t xml:space="preserve">Праћење системског артеријског притиска </t>
  </si>
  <si>
    <t>11709-00</t>
  </si>
  <si>
    <t xml:space="preserve">Холтер амбулаторно континуирано ЕКГ снимање         </t>
  </si>
  <si>
    <t>11712-00</t>
  </si>
  <si>
    <t xml:space="preserve">Кардиоваскуларни стрес тест – тест оптерећења </t>
  </si>
  <si>
    <t xml:space="preserve">   11713-00   </t>
  </si>
  <si>
    <t>Снимање просечног сигнала ЕКГ-а</t>
  </si>
  <si>
    <t>13839-00</t>
  </si>
  <si>
    <t>Вађење крви у дијагностичке сврхе</t>
  </si>
  <si>
    <t>92057-00</t>
  </si>
  <si>
    <t>Телеметрија</t>
  </si>
  <si>
    <t>РЕУМАТОЛОГИЈА</t>
  </si>
  <si>
    <t>11012-00</t>
  </si>
  <si>
    <t>Електромиографија (ЕМГ)</t>
  </si>
  <si>
    <t xml:space="preserve">11018-00 </t>
  </si>
  <si>
    <t>Студије спроводљивости на 4 или више нерва</t>
  </si>
  <si>
    <t>12306-00</t>
  </si>
  <si>
    <t>Дензитометрија кости употребом РТГ апсорпциометрије дуалне енергије</t>
  </si>
  <si>
    <t>30075-01</t>
  </si>
  <si>
    <t>Биопсија меког ткива</t>
  </si>
  <si>
    <t>310053</t>
  </si>
  <si>
    <t>Капилароскопија</t>
  </si>
  <si>
    <t>U1102107</t>
  </si>
  <si>
    <t xml:space="preserve">Анализа обрта амплитуде </t>
  </si>
  <si>
    <t>ДНЕВНА БОЛНИЦА - ИНТЕРНИСТИЧКЕ ГРАНЕ</t>
  </si>
  <si>
    <t>ОРТОПЕДИЈА</t>
  </si>
  <si>
    <t>30055-00</t>
  </si>
  <si>
    <t>Превијање ране</t>
  </si>
  <si>
    <t>30223-03</t>
  </si>
  <si>
    <t>Инцизија и дренажа апсцеса меког ткива</t>
  </si>
  <si>
    <t>47360-00</t>
  </si>
  <si>
    <t xml:space="preserve">Имобилизациоја прелома дисталног дела радијуса </t>
  </si>
  <si>
    <t>47387-00</t>
  </si>
  <si>
    <t>Имобилизација прелома тела радијуса и улне</t>
  </si>
  <si>
    <t>47396-00</t>
  </si>
  <si>
    <t>Затворена репозиција прелома олекранона</t>
  </si>
  <si>
    <t>47405-00</t>
  </si>
  <si>
    <t>Затворена репозиција прелома главе или врата радијуса</t>
  </si>
  <si>
    <t>47594-00</t>
  </si>
  <si>
    <t xml:space="preserve">Имобилизациоја прелома скочног зглоба, 
некласификовано на другом месту </t>
  </si>
  <si>
    <t>47597-00</t>
  </si>
  <si>
    <t>Затворена репозиција прелома скочног зглоба</t>
  </si>
  <si>
    <t>47606-00</t>
  </si>
  <si>
    <t>Имобилизација прелома петне кости</t>
  </si>
  <si>
    <t>47663-00</t>
  </si>
  <si>
    <t>Затворена репозиција прелома чланка палца на нози</t>
  </si>
  <si>
    <t>96197-03</t>
  </si>
  <si>
    <t>Интрамускуларно давање фармаколошког средства, стероид</t>
  </si>
  <si>
    <t>30111-00</t>
  </si>
  <si>
    <t>Ексцизија велике бурзе</t>
  </si>
  <si>
    <t>31205-00</t>
  </si>
  <si>
    <t>Ексцизија лезије(а) на кожи и поткожном ткиву осталих области</t>
  </si>
  <si>
    <t>31205-01</t>
  </si>
  <si>
    <t>Ексцизија чира на кожи и поткожном ткиву</t>
  </si>
  <si>
    <t>АНЕСТЕЗИЈЕ</t>
  </si>
  <si>
    <t>92500-00</t>
  </si>
  <si>
    <t>Рутинска преоперативна анестезиолошка процена</t>
  </si>
  <si>
    <t>92500-01</t>
  </si>
  <si>
    <t>Продужена преоперативна анестезиолошка процена</t>
  </si>
  <si>
    <t>92508-39</t>
  </si>
  <si>
    <t>Неураксијална блокада, АСА 39</t>
  </si>
  <si>
    <t>92511-39</t>
  </si>
  <si>
    <t>Регионална блокада нерва горњег екстремитета АСА 39</t>
  </si>
  <si>
    <t>92512-39</t>
  </si>
  <si>
    <t>Регионална блокада нерва доњег екстремитета АСА 39</t>
  </si>
  <si>
    <t>92513-39</t>
  </si>
  <si>
    <t>Инфилтрација локалног анестетика АСА 39</t>
  </si>
  <si>
    <t>92514-30</t>
  </si>
  <si>
    <t>Општа анестезија АСА 30</t>
  </si>
  <si>
    <t>92514-39</t>
  </si>
  <si>
    <t>Општа анестезија АСА 39</t>
  </si>
  <si>
    <t>92514-49</t>
  </si>
  <si>
    <t>Општа анестезија АСА 49</t>
  </si>
  <si>
    <t>92515-39</t>
  </si>
  <si>
    <t>Седација АСА 39</t>
  </si>
  <si>
    <t>СВЕ УСЛУГЕ УКУПНО</t>
  </si>
  <si>
    <t>РЕНДГЕН ДИЈАГНОСТИКА (2 апарата,1 смена)</t>
  </si>
  <si>
    <t>57506-00</t>
  </si>
  <si>
    <t>Радиографско снимање хумеруса</t>
  </si>
  <si>
    <t>57506-01</t>
  </si>
  <si>
    <t>Радиографско снимање лакта</t>
  </si>
  <si>
    <t>57506-04</t>
  </si>
  <si>
    <t>Радиографско снимање шаке</t>
  </si>
  <si>
    <t>57512-00</t>
  </si>
  <si>
    <t>Радиографско снимање лакта и хумеруса</t>
  </si>
  <si>
    <t>57512-01</t>
  </si>
  <si>
    <t>Радиографско снимање лакта и подлактице</t>
  </si>
  <si>
    <t>57512-02</t>
  </si>
  <si>
    <t>Радиографско снимање шаке, ручног зглоба и подлактице</t>
  </si>
  <si>
    <t>57512-03</t>
  </si>
  <si>
    <t>Радиографско снимање шаке и ручног зглоба</t>
  </si>
  <si>
    <t>57518-00</t>
  </si>
  <si>
    <t>Радиографско снимање фемура</t>
  </si>
  <si>
    <t>57518-01</t>
  </si>
  <si>
    <t>Радиографско снимање колена</t>
  </si>
  <si>
    <t>57518-03</t>
  </si>
  <si>
    <t xml:space="preserve">Радиографско снимање глежња  </t>
  </si>
  <si>
    <t>57518-04</t>
  </si>
  <si>
    <t>Радиографско снимање стопала</t>
  </si>
  <si>
    <t>57524-00</t>
  </si>
  <si>
    <t>Радиографско снимање фемура и колена</t>
  </si>
  <si>
    <t>57524-01</t>
  </si>
  <si>
    <t>Радиографско снимање колена и ноге</t>
  </si>
  <si>
    <t>57524-03</t>
  </si>
  <si>
    <t>Радиографско снимање ноге, глежња и стопала</t>
  </si>
  <si>
    <t>57524-04</t>
  </si>
  <si>
    <t>Радиографско снимање глежња и стопала</t>
  </si>
  <si>
    <t>57700-00</t>
  </si>
  <si>
    <t xml:space="preserve">Радиографско снимање рамена или скапуле </t>
  </si>
  <si>
    <t>57712-00</t>
  </si>
  <si>
    <t>Радиографско снимање зглоба кука</t>
  </si>
  <si>
    <t>57715-00</t>
  </si>
  <si>
    <t>Радиографско снимање пелвиса</t>
  </si>
  <si>
    <t>58100-00</t>
  </si>
  <si>
    <t>Радиографско снимање цервикалног дела кичме</t>
  </si>
  <si>
    <t>58103-00</t>
  </si>
  <si>
    <t>Радиграфско снимање троракалног дела кичме</t>
  </si>
  <si>
    <t>58106-00</t>
  </si>
  <si>
    <t>Радиографско снимање лумбалносакралног дела кичме</t>
  </si>
  <si>
    <t>58112-00</t>
  </si>
  <si>
    <t>58500-00</t>
  </si>
  <si>
    <t>Радиографско снимање грудног коша</t>
  </si>
  <si>
    <t>58900-00</t>
  </si>
  <si>
    <t>Радиографско снимање абдомена</t>
  </si>
  <si>
    <t>УЛТРАЗВУЧНА ДИЈАГНОСТИКА (3 апарата,1 смена)</t>
  </si>
  <si>
    <t>55113-00</t>
  </si>
  <si>
    <t>М-приказ и дводимензионални уз преглед срца у реалном времену</t>
  </si>
  <si>
    <t>55800-00</t>
  </si>
  <si>
    <t>Ултразвучни преглед шаке или ручног зглоба</t>
  </si>
  <si>
    <t>55804-00</t>
  </si>
  <si>
    <t>Ултразвучни преглед подлактице или лакта</t>
  </si>
  <si>
    <t>55808-00</t>
  </si>
  <si>
    <t>Ултразвучни преглед рамена или надлактице</t>
  </si>
  <si>
    <t>55816-00</t>
  </si>
  <si>
    <t>Ултразвучни преглед кука</t>
  </si>
  <si>
    <t>55828-00</t>
  </si>
  <si>
    <t>Ултразвучни преглед колена</t>
  </si>
  <si>
    <t>55832-00</t>
  </si>
  <si>
    <t>Ултразвучни преглед потколенице</t>
  </si>
  <si>
    <t>55836-00</t>
  </si>
  <si>
    <t>Ултразвучни преглед глежња или стопала</t>
  </si>
  <si>
    <t>ДОПЛЕР (1 апарат, 1 смена)</t>
  </si>
  <si>
    <t>55274-00</t>
  </si>
  <si>
    <t>11602-00</t>
  </si>
  <si>
    <t>Испитивање и снимање периферних вена у једном или више екстремитета при одмарању, коришћењем CW доплера или пулсног доплера</t>
  </si>
  <si>
    <t>90901-07</t>
  </si>
  <si>
    <t>Магнетна резонанца екстремитета</t>
  </si>
  <si>
    <t>ХЕМАТОЛОШКЕ АНАЛИЗЕ УКУПНO</t>
  </si>
  <si>
    <t>L000026</t>
  </si>
  <si>
    <t xml:space="preserve">Uzorkovanje krvi (venepunkcija) </t>
  </si>
  <si>
    <t>L014019</t>
  </si>
  <si>
    <t>Hematokrit (Hct) u krvi</t>
  </si>
  <si>
    <t>L014084</t>
  </si>
  <si>
    <t>Krvna slika (Er, Le, Hct, Hb, Tr, LeF)</t>
  </si>
  <si>
    <t>L014118</t>
  </si>
  <si>
    <t>Leukocitarna formula (LeF) - ručno</t>
  </si>
  <si>
    <t>L014209</t>
  </si>
  <si>
    <t xml:space="preserve">Sedimentacija eritrocita (SE) </t>
  </si>
  <si>
    <t>L014415</t>
  </si>
  <si>
    <t>D - dimer u plazmi</t>
  </si>
  <si>
    <t>L014720</t>
  </si>
  <si>
    <t xml:space="preserve">Fibrinogen u plazmi </t>
  </si>
  <si>
    <t>L014795</t>
  </si>
  <si>
    <t>INR - za praćenje antikoagulantne terapije u plazmi</t>
  </si>
  <si>
    <t>L015040</t>
  </si>
  <si>
    <t xml:space="preserve">Protrombinsko vreme (PT i INR vrednost) u plazmi - koagulometrijski </t>
  </si>
  <si>
    <t>L015214</t>
  </si>
  <si>
    <t>Trombotest u plazmi ili krvi</t>
  </si>
  <si>
    <t>L015263</t>
  </si>
  <si>
    <t xml:space="preserve">Vreme koagulacije (Lee-White) u plazmi </t>
  </si>
  <si>
    <t>L015271</t>
  </si>
  <si>
    <t xml:space="preserve">Vreme krvarenja (Duke) </t>
  </si>
  <si>
    <t>БИОХЕМИЈСКЕ АНАЛИЗЕ УКУПНO</t>
  </si>
  <si>
    <t>L000075</t>
  </si>
  <si>
    <t>Acidobazni status (pH, pO2, pCO2) u krvi</t>
  </si>
  <si>
    <t>L000414</t>
  </si>
  <si>
    <t>Hemoglobin A1c (glikozilirani hemoglobin, HbA1c) u krvi</t>
  </si>
  <si>
    <t>L000703</t>
  </si>
  <si>
    <t>pCO2 (parcijalni pritisak ugljen – dioksida) u krvi</t>
  </si>
  <si>
    <t>L000711</t>
  </si>
  <si>
    <t>pH krvi</t>
  </si>
  <si>
    <t>L000950</t>
  </si>
  <si>
    <t>25-OH-vitamin D3 (holekalciferol) u serumu - ECLIA</t>
  </si>
  <si>
    <t>L001057</t>
  </si>
  <si>
    <t xml:space="preserve">Alanin aminotransferaza (ALT) u serumu - spektrofotometrija </t>
  </si>
  <si>
    <t>L001081</t>
  </si>
  <si>
    <t xml:space="preserve">Albumin u serumu - spektrofotometrijom </t>
  </si>
  <si>
    <t>L001198</t>
  </si>
  <si>
    <t xml:space="preserve">Alfa-amilaza u serumu - spektrofotometrija </t>
  </si>
  <si>
    <t>L001255</t>
  </si>
  <si>
    <t xml:space="preserve">Alkalna fosfataza (ALP) u serumu -spektrofotometrijom </t>
  </si>
  <si>
    <t>L001651</t>
  </si>
  <si>
    <t xml:space="preserve">Aspartat aminotransferaza (AST) u serumu - spektrofotometrijom </t>
  </si>
  <si>
    <t>L001859</t>
  </si>
  <si>
    <t>Bikarbonati (ugljen - dioksid, ukupan) u serumu jon - selektivnom elektrodom (JSE)</t>
  </si>
  <si>
    <t>L001891</t>
  </si>
  <si>
    <t xml:space="preserve">Bilirubin (direktan) u serumu - spektrofotometrijom </t>
  </si>
  <si>
    <t>L001917</t>
  </si>
  <si>
    <t xml:space="preserve">Bilirubin (ukupan) u serumu - spektrofotometrijom </t>
  </si>
  <si>
    <t>L002055</t>
  </si>
  <si>
    <t>C-reaktivni protein (CRP) u serumu - imunoturbidimetrijom</t>
  </si>
  <si>
    <t>L002493</t>
  </si>
  <si>
    <t xml:space="preserve">Fosfor, neorganski u serumu - spektrofotometrija </t>
  </si>
  <si>
    <t>L002543</t>
  </si>
  <si>
    <t xml:space="preserve">Gama-glutamil transferaza (gama-GT) u serumu - spektrofotometrija </t>
  </si>
  <si>
    <t>L002618</t>
  </si>
  <si>
    <t xml:space="preserve">Glukoza u serumu - spektrofotometrija </t>
  </si>
  <si>
    <t>L002667</t>
  </si>
  <si>
    <t xml:space="preserve">Gvožđe u serumu </t>
  </si>
  <si>
    <t>L002816</t>
  </si>
  <si>
    <t xml:space="preserve">Holesterol (ukupan) u serumu - spektrofotometrijom </t>
  </si>
  <si>
    <t>L002857</t>
  </si>
  <si>
    <t xml:space="preserve">Holesterol, HDL - u serumu - spektrofotometrija </t>
  </si>
  <si>
    <t>L002873</t>
  </si>
  <si>
    <t>Holesterol, LDL - u serumu - izračunavanjem</t>
  </si>
  <si>
    <t>L002899</t>
  </si>
  <si>
    <t xml:space="preserve">Holesterol, LDL - u serumu - spektrofotometrijom </t>
  </si>
  <si>
    <t>L003285</t>
  </si>
  <si>
    <t>Imunokomleksi (CIC) u serumu</t>
  </si>
  <si>
    <t>L003749</t>
  </si>
  <si>
    <t xml:space="preserve">Kalcijum u serumu - spektrofotometrijom </t>
  </si>
  <si>
    <t>L003780</t>
  </si>
  <si>
    <t xml:space="preserve">Kalijum u serumu - jon-selektivnom elektrodom (JSE) </t>
  </si>
  <si>
    <t>L004051</t>
  </si>
  <si>
    <t xml:space="preserve">Komplement C3c u serumu - RID </t>
  </si>
  <si>
    <t>L004234</t>
  </si>
  <si>
    <t xml:space="preserve">Kreatin kinaza (CK) u serumu - spektrofotometrija </t>
  </si>
  <si>
    <t>L004242</t>
  </si>
  <si>
    <t xml:space="preserve">Kreatin kinaza CK-MB (izoenzim kreatin kinaze, CK-2) u serumu </t>
  </si>
  <si>
    <t>L004317</t>
  </si>
  <si>
    <t xml:space="preserve">Kreatinin u serumu-spektrofotometrijom </t>
  </si>
  <si>
    <t>L004416</t>
  </si>
  <si>
    <t xml:space="preserve">Laktat dehidrogenaza (LDH) u serumu - spektrofotometrija </t>
  </si>
  <si>
    <t>L004655</t>
  </si>
  <si>
    <t xml:space="preserve">Magnezijum u serumu - spektrofotometrija </t>
  </si>
  <si>
    <t>L004788</t>
  </si>
  <si>
    <t>Mioglobin (Mb) u serumu</t>
  </si>
  <si>
    <t>L004812</t>
  </si>
  <si>
    <t xml:space="preserve">Mokraćna kiselina u serumu - spektrofotometrija </t>
  </si>
  <si>
    <t>L004879</t>
  </si>
  <si>
    <t xml:space="preserve">Natrijum u serumu, jon-selektivnom elektrodom (JSE) </t>
  </si>
  <si>
    <t>L005439</t>
  </si>
  <si>
    <t xml:space="preserve">Proteini (ukupni) u serumu - spektrofotometrijom </t>
  </si>
  <si>
    <t>L005512</t>
  </si>
  <si>
    <t>Reumatoidni faktor (RF) u serumu -  imunoturbidimetrijom</t>
  </si>
  <si>
    <t>L006072</t>
  </si>
  <si>
    <t xml:space="preserve">Trigliceridi u serumu - spektrofotometrija </t>
  </si>
  <si>
    <t>L006171</t>
  </si>
  <si>
    <t>Troponin I u serumu</t>
  </si>
  <si>
    <t>L006189</t>
  </si>
  <si>
    <t>Troponin T u serumu</t>
  </si>
  <si>
    <t>L006254</t>
  </si>
  <si>
    <t xml:space="preserve">Urea u serumu - spektrofotometrijom </t>
  </si>
  <si>
    <t>L013409</t>
  </si>
  <si>
    <t xml:space="preserve">Proteini (ukupni) u sinovijalnoj tečnosti </t>
  </si>
  <si>
    <t>L015909</t>
  </si>
  <si>
    <t>Antinukleusna antitela (ANA screen) IgG klase u serumu - ELISA</t>
  </si>
  <si>
    <t>L015925</t>
  </si>
  <si>
    <t>Antinukleusna antitela (ANA) IgG u serumu, kriostatski preseci tkiva glodara - IIF</t>
  </si>
  <si>
    <t>L016121</t>
  </si>
  <si>
    <t>Antitela na Smith i ribonukleoproteinske antigene (anti-Sm/RNP) igG klase u serumu - ELISA</t>
  </si>
  <si>
    <t>L016352</t>
  </si>
  <si>
    <t>Antitela na ciklične citrulinisane peptide (anti-CCP) IgG/IgM/IgA klase u serumu - ELISA</t>
  </si>
  <si>
    <t>L016485</t>
  </si>
  <si>
    <t xml:space="preserve">Antitela na dvolančanu dezoksiribonukleinsku kiselinu (anti-dsDNK) IgG klase u serumu - ELISA </t>
  </si>
  <si>
    <t>L017392</t>
  </si>
  <si>
    <t xml:space="preserve">Antitela na U1 ribonukleoprotein (anti-U1RNP) IgG klase u serumu - ELISA </t>
  </si>
  <si>
    <t>ПРЕГЛЕД УРИНА УКУПНО АНАЛИЗА</t>
  </si>
  <si>
    <t>L008961</t>
  </si>
  <si>
    <t xml:space="preserve">Celokupni pregled, relativna gustina urina - automatski </t>
  </si>
  <si>
    <t>L009019</t>
  </si>
  <si>
    <t>Fosfor, neorganski u urinu</t>
  </si>
  <si>
    <t>L009472</t>
  </si>
  <si>
    <t>Sediment urina</t>
  </si>
  <si>
    <t>L010173</t>
  </si>
  <si>
    <t>Kalcijum u dnevnom urinu</t>
  </si>
  <si>
    <t>L010447</t>
  </si>
  <si>
    <t xml:space="preserve">Mokraćna kiselina u dnevnom urinu </t>
  </si>
  <si>
    <t>L010595</t>
  </si>
  <si>
    <t xml:space="preserve">Proteini (ukupni) u dnevnom urinu </t>
  </si>
  <si>
    <t>1</t>
  </si>
  <si>
    <t>0031500</t>
  </si>
  <si>
    <t>L01AA01</t>
  </si>
  <si>
    <t>ENDOXAN</t>
  </si>
  <si>
    <t>AMP.</t>
  </si>
  <si>
    <t>1x500mg</t>
  </si>
  <si>
    <t>Лекови са посебним режимом издавања (ЛЕКОВИ СА Ц ЛИСТЕ)</t>
  </si>
  <si>
    <t>0014141</t>
  </si>
  <si>
    <t>L01XC02</t>
  </si>
  <si>
    <t>MABTHERA</t>
  </si>
  <si>
    <t>rast.za infuziju</t>
  </si>
  <si>
    <t>1x50ml(500mg/50ml)</t>
  </si>
  <si>
    <t>2</t>
  </si>
  <si>
    <t>L04AB01</t>
  </si>
  <si>
    <t>ENBREL</t>
  </si>
  <si>
    <t>injekcija</t>
  </si>
  <si>
    <t>3</t>
  </si>
  <si>
    <t>0014313</t>
  </si>
  <si>
    <t>pen sa uloškom</t>
  </si>
  <si>
    <t>4x1ml (50mg/ml)</t>
  </si>
  <si>
    <t>4</t>
  </si>
  <si>
    <t>0014220</t>
  </si>
  <si>
    <t>L04AB02</t>
  </si>
  <si>
    <t>REMICADE</t>
  </si>
  <si>
    <t>1x100mg</t>
  </si>
  <si>
    <t>5</t>
  </si>
  <si>
    <t>0014204</t>
  </si>
  <si>
    <t>REMSIMA</t>
  </si>
  <si>
    <t>6</t>
  </si>
  <si>
    <t>0014221</t>
  </si>
  <si>
    <t>INFLECTRA</t>
  </si>
  <si>
    <t>7</t>
  </si>
  <si>
    <t>L04AB04</t>
  </si>
  <si>
    <t>HUMIRA</t>
  </si>
  <si>
    <t>8</t>
  </si>
  <si>
    <t>2x0,4ml(40mg/0,4ml)</t>
  </si>
  <si>
    <t>9</t>
  </si>
  <si>
    <t>0014205</t>
  </si>
  <si>
    <t>L04AB06</t>
  </si>
  <si>
    <t>SIMPONI</t>
  </si>
  <si>
    <t>1x0,5ml(50mg/0,5ml)</t>
  </si>
  <si>
    <t>10</t>
  </si>
  <si>
    <t>0014400</t>
  </si>
  <si>
    <t>L04AC07</t>
  </si>
  <si>
    <t>ACTEMRA</t>
  </si>
  <si>
    <t>1x4ml(80mg/4ml)</t>
  </si>
  <si>
    <t>11</t>
  </si>
  <si>
    <t>12</t>
  </si>
  <si>
    <t>0014402</t>
  </si>
  <si>
    <t>1x20ml(400mg/20ml)</t>
  </si>
  <si>
    <t>13</t>
  </si>
  <si>
    <t>0014410</t>
  </si>
  <si>
    <t>4x0,9ml(162mg/0,9ml)</t>
  </si>
  <si>
    <t>14</t>
  </si>
  <si>
    <t>0014420</t>
  </si>
  <si>
    <t>L04AC10</t>
  </si>
  <si>
    <t>COSENTYX</t>
  </si>
  <si>
    <t>rast.za injekciju</t>
  </si>
  <si>
    <t>2x1ml(150 mg)</t>
  </si>
  <si>
    <t>15</t>
  </si>
  <si>
    <t>1014032</t>
  </si>
  <si>
    <t>L04AA37</t>
  </si>
  <si>
    <t>OLUMIANT</t>
  </si>
  <si>
    <t>film tableta</t>
  </si>
  <si>
    <t>35x4mg</t>
  </si>
  <si>
    <t>16</t>
  </si>
  <si>
    <t>1014100</t>
  </si>
  <si>
    <t>L04AA29</t>
  </si>
  <si>
    <t>XELJANZ</t>
  </si>
  <si>
    <t>56x5mg</t>
  </si>
  <si>
    <t>1. Имплантати у ортопедији (ендопротезе)</t>
  </si>
  <si>
    <t>2. Остали уградни материјал у ортопедији</t>
  </si>
  <si>
    <t>49319-00</t>
  </si>
  <si>
    <t>Потпуна артропластика зглоба кука, обострана</t>
  </si>
  <si>
    <t>Институт за лечење и рехабилитацију "Нишка Бања"</t>
  </si>
  <si>
    <t>07210582</t>
  </si>
  <si>
    <t>Катетеризација мокраћне бешике</t>
  </si>
  <si>
    <t>Артроскопско одстрањивање слободних/лабавих тела из колена</t>
  </si>
  <si>
    <t xml:space="preserve">Имобилизациоја прелома скочног зглоба, некласификовано на другом месту </t>
  </si>
  <si>
    <t>55274-01</t>
  </si>
  <si>
    <t>Интрамускуларно давање фармаколошког средства, анти-инфективно средство</t>
  </si>
  <si>
    <t>Интравенско давање фармаколошког средства, тромболитичко средство</t>
  </si>
  <si>
    <t>Интравенско давање фармаколошког средства, хранљива супстанца</t>
  </si>
  <si>
    <t>Субкутано давање фармаколошког средства, друго и некласификовано фармаколошко средство</t>
  </si>
  <si>
    <t>BD0300</t>
  </si>
  <si>
    <t>BD0304</t>
  </si>
  <si>
    <t>БО дан</t>
  </si>
  <si>
    <t>БО дан - пратилац</t>
  </si>
  <si>
    <t>Дневна болница</t>
  </si>
  <si>
    <t>BD0305</t>
  </si>
  <si>
    <t>9.</t>
  </si>
  <si>
    <t>Неонатологија</t>
  </si>
  <si>
    <t>10.</t>
  </si>
  <si>
    <t>12.</t>
  </si>
  <si>
    <t>Дијагностички сродне групе (ДСГ)</t>
  </si>
  <si>
    <t>16.</t>
  </si>
  <si>
    <t>Здравствене услуге - дневна болница</t>
  </si>
  <si>
    <t>L020770</t>
  </si>
  <si>
    <t>Uzimanje nazofaringealnog i/ili orofaringealnog brisa za pregled na prisustvo SARS-CoV-2 virusa u transportnu podlogu, u ambulanti</t>
  </si>
  <si>
    <t>L020773</t>
  </si>
  <si>
    <t>Uzimanje uzorka krvi punkcijom za dokazivanje prisustva antitela na virus SARS-CoV-2, u ambulanti</t>
  </si>
  <si>
    <t>L020777</t>
  </si>
  <si>
    <t>Kvalitativno određivanje IgM i/ili IgG antitela na virus SARS-CoV-2 imunohromatografskim testom</t>
  </si>
  <si>
    <t>МИКПОБИОЛОШКЕ АНАЛИЗЕ</t>
  </si>
  <si>
    <t>L020787</t>
  </si>
  <si>
    <t>Uzimanje materijala (nazofaringealni bris, saliva i dr.) u cilju dokazivanja virusnog Ag SARS – CoV-2</t>
  </si>
  <si>
    <t>L020788</t>
  </si>
  <si>
    <t>Detekcija virusnog Ag SARS – CoV-2 kvalitativnom metodom</t>
  </si>
  <si>
    <t>Број исписаних болесника у 2019. год.</t>
  </si>
  <si>
    <t>Број бо  дана у у 2019. год.</t>
  </si>
  <si>
    <t>Просечна дневна заузетост постеља у 2019. год. (%)</t>
  </si>
  <si>
    <t>0014298</t>
  </si>
  <si>
    <t>injekcioni pen</t>
  </si>
  <si>
    <t>Радиографија хумеруса - читање</t>
  </si>
  <si>
    <t>57506001</t>
  </si>
  <si>
    <t>57506011</t>
  </si>
  <si>
    <t>Радиграфија лакта - читање</t>
  </si>
  <si>
    <t>Радиграфија шаке и ручног зглоба - читање</t>
  </si>
  <si>
    <t>Радиграфија шаке - читање</t>
  </si>
  <si>
    <t>Радиграфија лакта и хумеруса - читање</t>
  </si>
  <si>
    <t>Радиографија лакта и подлактице - читање</t>
  </si>
  <si>
    <t>Радиографија шаке, ручног зглоба и подлактице - читање</t>
  </si>
  <si>
    <t>Радиографско снимање фемура - читање</t>
  </si>
  <si>
    <t>Радиографија колена - читање</t>
  </si>
  <si>
    <t>57518011</t>
  </si>
  <si>
    <t>Радиографија глежња - читање</t>
  </si>
  <si>
    <t>57518031</t>
  </si>
  <si>
    <t>Радиографија стопала - читање</t>
  </si>
  <si>
    <t>57518041</t>
  </si>
  <si>
    <t>Радиографија фемура и колена - читање</t>
  </si>
  <si>
    <t>57524001</t>
  </si>
  <si>
    <t>Радиографија колена и ноге - читање</t>
  </si>
  <si>
    <t>57524011</t>
  </si>
  <si>
    <t>Радиографија ноге, глежња и стопала - читање</t>
  </si>
  <si>
    <t>57524031</t>
  </si>
  <si>
    <t>Радиографија глежња и стопала - читање</t>
  </si>
  <si>
    <t>57524041</t>
  </si>
  <si>
    <t>Радиографија рамена или скапуле - читање</t>
  </si>
  <si>
    <t>57700001</t>
  </si>
  <si>
    <t>Радиографија зглоба кука - читање</t>
  </si>
  <si>
    <t>57712001</t>
  </si>
  <si>
    <t>Радиографија пелвиса - читање</t>
  </si>
  <si>
    <t>57715001</t>
  </si>
  <si>
    <t>Радиографија цервикалног дела кичме - читање</t>
  </si>
  <si>
    <t>58100001</t>
  </si>
  <si>
    <t>Радиграфија троракалног дела кичме - читање</t>
  </si>
  <si>
    <t>58103001</t>
  </si>
  <si>
    <t>Радиографија лумбалносакралног дела кичме - читање</t>
  </si>
  <si>
    <t>58106001</t>
  </si>
  <si>
    <t>Радиографско смимање кичме, два подручја</t>
  </si>
  <si>
    <t>Радиографско снимање кичме, два подручја</t>
  </si>
  <si>
    <t>Радиографија кичме два подручја - читање</t>
  </si>
  <si>
    <t>58112001</t>
  </si>
  <si>
    <t>Радиографија грудног коша - читање</t>
  </si>
  <si>
    <t>58500001</t>
  </si>
  <si>
    <t>Радиографија абдомена - читање</t>
  </si>
  <si>
    <t>58900001</t>
  </si>
  <si>
    <t>МАГНЕТНА РЕЗОНАНЦА (2 апарата, 1 смена)</t>
  </si>
  <si>
    <t>Ултразвучни дуплекс преглед  екстракранијалних, каротидних и вертебралних крвних судова</t>
  </si>
  <si>
    <t>Радиографија лакта - читање</t>
  </si>
  <si>
    <t>Радиографија шаке - читање</t>
  </si>
  <si>
    <t>57506041</t>
  </si>
  <si>
    <t>Радиографија лакта и хумеруса - читање</t>
  </si>
  <si>
    <t>57512001</t>
  </si>
  <si>
    <t>57512011</t>
  </si>
  <si>
    <t>57512021</t>
  </si>
  <si>
    <t>Радиографија шаке и ручног зглоба - читање</t>
  </si>
  <si>
    <t>57512031</t>
  </si>
  <si>
    <t>57518001</t>
  </si>
  <si>
    <t xml:space="preserve">Радиографија рамена или скапуле - читање </t>
  </si>
  <si>
    <t>AMGEVITA</t>
  </si>
  <si>
    <t>2x0,8ml(40mg/0,8ml)</t>
  </si>
  <si>
    <t>HYRIMOZ</t>
  </si>
  <si>
    <t>0014240</t>
  </si>
  <si>
    <t>17</t>
  </si>
  <si>
    <t>A57506-00</t>
  </si>
  <si>
    <t>A57506-01</t>
  </si>
  <si>
    <t>A57506-04</t>
  </si>
  <si>
    <t>A57512-00</t>
  </si>
  <si>
    <t>A57512-01</t>
  </si>
  <si>
    <t>A57512-02</t>
  </si>
  <si>
    <t>A57512-03</t>
  </si>
  <si>
    <t>A57518-00</t>
  </si>
  <si>
    <t>A57518-01</t>
  </si>
  <si>
    <t>A57518-03</t>
  </si>
  <si>
    <t>A57518-04</t>
  </si>
  <si>
    <t>A57524-00</t>
  </si>
  <si>
    <t>A57524-01</t>
  </si>
  <si>
    <t>A57524-03</t>
  </si>
  <si>
    <t>A57524-04</t>
  </si>
  <si>
    <t>A57700-00</t>
  </si>
  <si>
    <t>A57712-00</t>
  </si>
  <si>
    <t>A57715-00</t>
  </si>
  <si>
    <t>A58100-00</t>
  </si>
  <si>
    <t>A58103-00</t>
  </si>
  <si>
    <t>A58106-00</t>
  </si>
  <si>
    <t>A58112-00</t>
  </si>
  <si>
    <t>A58500-00</t>
  </si>
  <si>
    <t>A58900-00</t>
  </si>
  <si>
    <t>D - dimer u plazmi - POCT metodom</t>
  </si>
  <si>
    <t>L014423</t>
  </si>
  <si>
    <t>Магнетна резонанца подлактице без контрастног средства  – снимање</t>
  </si>
  <si>
    <t>Магнетна резонанца подлактице без контрастног средства  – читање</t>
  </si>
  <si>
    <t>Магнетна резонанца шаке без контрастног средства  – снимање</t>
  </si>
  <si>
    <t>Магнетна резонанца шаке без контрастног средства  – читање</t>
  </si>
  <si>
    <t>Магнетна резонанца потколенице без контрастног средства  – снимање</t>
  </si>
  <si>
    <t>Магнетна резонанца потколенице без контрастног средства – читање</t>
  </si>
  <si>
    <t>Магнетна резонанца стопала без контрастног средства  – снимање</t>
  </si>
  <si>
    <t>Магнетна резонанца стопала без контрастног средства  – читање</t>
  </si>
  <si>
    <t>Магнетна резонанца лакатног зглоба без контрастног средства  – снимање</t>
  </si>
  <si>
    <t>Магнетна резонанца лакатног зглоба без контрастног средства  – читање</t>
  </si>
  <si>
    <t>Магнетна резонанца ручног зглоба без контрастног средства  – снимање</t>
  </si>
  <si>
    <t>Магнетна резонанца ручног зглоба без контрастног средства – читање</t>
  </si>
  <si>
    <t>Магнетна резонанца зглоба колена без контрастног средства  – снимање</t>
  </si>
  <si>
    <t>Магнетна резонанца зглоба колена без контрастног средства  – читање</t>
  </si>
  <si>
    <t>Магнетна резонанца скочног зглоба без контрастног средства  – снимање</t>
  </si>
  <si>
    <t>Магнетна резонанца скочног зглоба без контрастног средства  – читање</t>
  </si>
  <si>
    <t>Ултразвучни дуплекс преглед артерија или бајпаса доњих екстремитета, једнострано</t>
  </si>
  <si>
    <t>55238-00</t>
  </si>
  <si>
    <t>55238-01</t>
  </si>
  <si>
    <t>Ултразвучни дуплекс преглед артерија или бајпаса доњих екстремитета, обострано</t>
  </si>
  <si>
    <t>55244-00</t>
  </si>
  <si>
    <t>Ултразвучни дуплекс преглед вена доњих екстремитета, једнострано</t>
  </si>
  <si>
    <t>55244-01</t>
  </si>
  <si>
    <t>Ултразвучни дуплекс преглед вена доњих екстремитета, двострано</t>
  </si>
  <si>
    <t>Krvna slika sa trodelnom leukocitarnom formulom</t>
  </si>
  <si>
    <t>Leukocitarna formula (LeF), ručno</t>
  </si>
  <si>
    <t>D - dimer u plazmi, imunoprecipitacija</t>
  </si>
  <si>
    <t>D - dimer u plazmi, POCT</t>
  </si>
  <si>
    <t>Fibrinogen u plazmi, koagulometrija</t>
  </si>
  <si>
    <t xml:space="preserve">Protrombinsko vreme (PT) INR za praćenje antikoagulantne terapije u plazmi, koagulometrija </t>
  </si>
  <si>
    <t>Trombotest u plazmi/kapilarnoj krvi, koagulometrija</t>
  </si>
  <si>
    <t>Vreme koagulacije (Lee-White) u plazmi, koagulometrija</t>
  </si>
  <si>
    <t>Celokupni hemijski pregled urina na automatu</t>
  </si>
  <si>
    <t>Fosfat neorganski u urinu, spektrofotometrija</t>
  </si>
  <si>
    <t>Mokraćna kiselina u dnevnom urinu, spektrofotometrija</t>
  </si>
  <si>
    <t>Krvna slika sa C–reaktivnim proteinom (CRP)</t>
  </si>
  <si>
    <t>L014105</t>
  </si>
  <si>
    <t>L014416</t>
  </si>
  <si>
    <t>D–dimer u plazmi, imunoturbidimetrija</t>
  </si>
  <si>
    <t>Назив Табеле</t>
  </si>
  <si>
    <t>L000232</t>
  </si>
  <si>
    <t>BNP (B–tip nаtriuretskog peptidа) u krvi, POCT</t>
  </si>
  <si>
    <t>L008532</t>
  </si>
  <si>
    <t>Troponin TI u krvi, POCT</t>
  </si>
  <si>
    <t>ЗА 2023. ГОДИНУ</t>
  </si>
  <si>
    <t>01.01.2023.</t>
  </si>
  <si>
    <t>План за 2023.</t>
  </si>
  <si>
    <t>* Стационарни прегледи улазе у цену БЕО дана,и не фактуришу се. За 2023. планирани су на основу планираног броја БЕО дана по одељењима, јер се сваки пацијент подвргава прегледу једном дневно. У табели се приказују због статистичких података.</t>
  </si>
  <si>
    <t>Број нових пацијената на листи чекања у 2022.</t>
  </si>
  <si>
    <t>Просечна дужина чекања у данима 2022.</t>
  </si>
  <si>
    <t>Планиран укупан број процедура за које се воде листе чекања за 2023.</t>
  </si>
  <si>
    <t>Планиран број процедура за пацијенте који су на листи чекања за 2023.</t>
  </si>
  <si>
    <t>0014213</t>
  </si>
  <si>
    <t>0014231</t>
  </si>
  <si>
    <t>IDACIO</t>
  </si>
  <si>
    <t>0014232</t>
  </si>
  <si>
    <t>Бесцементна ендопротеза кука, тип 1 - Стем протезе</t>
  </si>
  <si>
    <t>Бесцементна ендопротеза кука, тип 1 - Ацетабулум</t>
  </si>
  <si>
    <t>Бесцементна ендопротеза кука, тип 1 - Инсерт</t>
  </si>
  <si>
    <t>Бесцементна ендопротеза кука, тип 1 - Глава</t>
  </si>
  <si>
    <t>Бесцементна ендопротеза кука, тип 1 - Завртњи</t>
  </si>
  <si>
    <t>Бесцементна ендопротеза кука, тип 5 - Стем протезе</t>
  </si>
  <si>
    <t>Бесцементна ендопротеза кука, тип 5 - Ацетабулум</t>
  </si>
  <si>
    <t>Бесцементна ендопротеза кука, тип 5 - Инсерт</t>
  </si>
  <si>
    <t>Бесцементна ендопротеза кука, тип 5 - Глава</t>
  </si>
  <si>
    <t>Бесцементна ендопротеза кука, тип 5 - Завртњи</t>
  </si>
  <si>
    <t>Хибридна ендопротеза кука, тип 1 - Стем протезе</t>
  </si>
  <si>
    <t>Хибридна ендопротеза кука, тип 1 - Ацетабулум</t>
  </si>
  <si>
    <t>Хибридна ендопротеза кука, тип 1 - Инсерт</t>
  </si>
  <si>
    <t>Хибридна ендопротеза кука, тип 1 - Глава</t>
  </si>
  <si>
    <t>Хибридна ендопротеза кука, тип 1 - Завртњи</t>
  </si>
  <si>
    <t>Цементна ендопротеза кука, тип 5 - Стем протезе</t>
  </si>
  <si>
    <t>Цементна ендопротеза кука, тип 5 - Ацетабулум</t>
  </si>
  <si>
    <t>Цементна ендопротеза кука, тип 5 - Глава</t>
  </si>
  <si>
    <t>KK21001</t>
  </si>
  <si>
    <t>KK21002</t>
  </si>
  <si>
    <t>KK21003</t>
  </si>
  <si>
    <t>KK21004</t>
  </si>
  <si>
    <t>KK21005</t>
  </si>
  <si>
    <t>KK21013</t>
  </si>
  <si>
    <t>KK21014</t>
  </si>
  <si>
    <t>KK21015</t>
  </si>
  <si>
    <t>KK21016</t>
  </si>
  <si>
    <t>KK21017</t>
  </si>
  <si>
    <t>KK21036</t>
  </si>
  <si>
    <t>KK21037</t>
  </si>
  <si>
    <t>KK21042</t>
  </si>
  <si>
    <t>KK21049</t>
  </si>
  <si>
    <t>KK21043</t>
  </si>
  <si>
    <t>Стерилни коштани цемент са једним AB (40 gr)</t>
  </si>
  <si>
    <t>Стерилни коштани цемент са гентамицином (20 gr)</t>
  </si>
  <si>
    <t>KK21115</t>
  </si>
  <si>
    <t>KK21104</t>
  </si>
  <si>
    <t>Стерилни коштани цемент без AB(40 gr)</t>
  </si>
  <si>
    <t>KK21114</t>
  </si>
  <si>
    <t>Извршено у 2022.</t>
  </si>
  <si>
    <t>U8185824</t>
  </si>
  <si>
    <t>Одређивање телесног састава методом биоимпеданце</t>
  </si>
  <si>
    <t>Укупно уградни материјал</t>
  </si>
  <si>
    <t>ЛАБОРАТОРИЈСКИ  МАТЕРИЈАЛ-РЕАГЕНСИ - ЦЈН</t>
  </si>
  <si>
    <t>ЛАБОРАТОРИЈСКИ  МАТЕРИЈАЛ-РЕАГЕНСИ - НИЈЕ ЦЈН</t>
  </si>
  <si>
    <t>САНИТЕТСКИ И МЕДИЦИНСКИ МАТЕРИЈАЛ - ОПШТИ - ЦЈН</t>
  </si>
  <si>
    <t>САНИТЕТСКИ И МЕДИЦИНСКИ МАТЕРИЈАЛ - ОПШТИ-НИЈЕ ЦЈН</t>
  </si>
  <si>
    <t>ОСТАЛИ САНИТЕТСКИ И МЕДИЦИНСКИ ПОТРОШНИ МАТЕРИЈАЛ - ЦЈН</t>
  </si>
  <si>
    <t>ОСТАЛИ САНИТЕТСКИ И МЕДИЦИНСКИ ПОТРОШНИ МАТЕРИЈАЛ -НИЈЕ ЦЈН</t>
  </si>
  <si>
    <r>
      <t>САНИТЕТСКИ И МЕДИЦИНСКИ ПОТРОШНИ МАТЕРИЈАЛ (ЗБИР) -</t>
    </r>
    <r>
      <rPr>
        <b/>
        <sz val="10"/>
        <rFont val="Arial"/>
        <family val="2"/>
        <charset val="238"/>
      </rPr>
      <t xml:space="preserve"> ЦЈН</t>
    </r>
  </si>
  <si>
    <r>
      <t xml:space="preserve">САНИТЕТСКИ И МЕДИЦИНСКИ ПОТРОШНИ МАТЕРИЈАЛ (ЗБИР) - </t>
    </r>
    <r>
      <rPr>
        <b/>
        <sz val="10"/>
        <rFont val="Arial"/>
        <family val="2"/>
        <charset val="238"/>
      </rPr>
      <t>НИЈЕ ЦЈН</t>
    </r>
  </si>
  <si>
    <t>96138-00</t>
  </si>
  <si>
    <t>Вежбе дисања у лечењу болести респираторног система</t>
  </si>
  <si>
    <t xml:space="preserve">Укупан број пацијената на листи чекања </t>
  </si>
  <si>
    <t>Број пацијената са листе чекања којима је урађена  процедура/интервенција 2022.</t>
  </si>
  <si>
    <t>Укупан број свих пацијената којима је урађена интервенција/процедура у ЗУ у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</si>
</sst>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D_i_n_-;\-* #,##0.00\ _D_i_n_-;_-* &quot;-&quot;??\ _D_i_n_-;_-@_-"/>
    <numFmt numFmtId="165" formatCode="0.0"/>
    <numFmt numFmtId="166" formatCode="_)@"/>
    <numFmt numFmtId="167" formatCode="0;0;;@"/>
    <numFmt numFmtId="168" formatCode="_(* #,##0.00_);_(* \(#,##0.00\);_(* &quot;-&quot;??_);_(@_)"/>
    <numFmt numFmtId="169" formatCode="_-* ###,0&quot;.&quot;00\ &quot;Din.&quot;_-;\-* ###,0&quot;.&quot;00\ &quot;Din.&quot;_-;_-* &quot;-&quot;??\ &quot;Din.&quot;_-;_-@_-"/>
  </numFmts>
  <fonts count="79">
    <font>
      <sz val="10"/>
      <name val="HelveticaPlain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0"/>
      <color indexed="12"/>
      <name val="HelveticaPlain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name val="CHelvPlain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</font>
    <font>
      <sz val="8"/>
      <name val="HelveticaPlain"/>
    </font>
    <font>
      <b/>
      <sz val="11"/>
      <name val="Times New Roman"/>
      <family val="1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</font>
    <font>
      <b/>
      <sz val="11"/>
      <color indexed="12"/>
      <name val="Arial"/>
      <family val="2"/>
    </font>
    <font>
      <b/>
      <u/>
      <sz val="10"/>
      <color indexed="12"/>
      <name val="HelveticaPlain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Cambria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0"/>
      <name val="CHelvPlain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9"/>
      <color indexed="57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sz val="8"/>
      <color indexed="8"/>
      <name val="Verdana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color theme="1" tint="0.14996795556505021"/>
      <name val="Calibri"/>
      <family val="1"/>
      <scheme val="minor"/>
    </font>
    <font>
      <sz val="8"/>
      <name val="Calibri"/>
      <family val="1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4" tint="-0.499984740745262"/>
      <name val="Cambria"/>
      <family val="1"/>
      <scheme val="major"/>
    </font>
    <font>
      <sz val="9"/>
      <name val="Cambria"/>
      <family val="1"/>
      <scheme val="major"/>
    </font>
    <font>
      <b/>
      <sz val="11"/>
      <name val="Cambria"/>
      <family val="1"/>
      <scheme val="maj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name val="HelveticaPlain"/>
      <charset val="238"/>
    </font>
    <font>
      <sz val="10"/>
      <name val="HelveticaPlain"/>
    </font>
    <font>
      <b/>
      <sz val="10"/>
      <name val="Arial"/>
      <family val="2"/>
      <charset val="238"/>
    </font>
    <font>
      <b/>
      <sz val="10"/>
      <name val="HelveticaPlain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  <charset val="238"/>
    </font>
    <font>
      <sz val="9"/>
      <name val="Cambria"/>
      <family val="1"/>
      <charset val="238"/>
    </font>
    <font>
      <sz val="10"/>
      <name val="Cambria"/>
      <family val="1"/>
      <charset val="238"/>
    </font>
    <font>
      <sz val="9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</font>
    <font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8"/>
      <color indexed="8"/>
      <name val="Cambria"/>
      <family val="1"/>
      <charset val="238"/>
    </font>
    <font>
      <sz val="9"/>
      <color rgb="FF333333"/>
      <name val="Arial"/>
      <family val="2"/>
      <charset val="238"/>
    </font>
    <font>
      <sz val="9"/>
      <color rgb="FF000000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gray0625"/>
    </fill>
    <fill>
      <patternFill patternType="solid">
        <fgColor indexed="44"/>
        <bgColor indexed="64"/>
      </patternFill>
    </fill>
    <fill>
      <patternFill patternType="lightUp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/>
      <right/>
      <top style="thin">
        <color indexed="44"/>
      </top>
      <bottom style="thin">
        <color indexed="44"/>
      </bottom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/>
      <bottom style="thin">
        <color indexed="44"/>
      </bottom>
      <diagonal/>
    </border>
    <border>
      <left/>
      <right/>
      <top/>
      <bottom style="double">
        <color theme="4"/>
      </bottom>
      <diagonal/>
    </border>
    <border>
      <left/>
      <right style="thin">
        <color indexed="64"/>
      </right>
      <top style="double">
        <color theme="4"/>
      </top>
      <bottom style="double">
        <color theme="4"/>
      </bottom>
      <diagonal/>
    </border>
    <border>
      <left/>
      <right/>
      <top/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/>
      <top style="thin">
        <color indexed="44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double">
        <color theme="4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double">
        <color theme="4"/>
      </bottom>
      <diagonal/>
    </border>
    <border>
      <left/>
      <right style="thin">
        <color theme="0"/>
      </right>
      <top style="double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double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44"/>
      </top>
      <bottom style="double">
        <color indexed="64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2" fillId="0" borderId="0">
      <alignment horizontal="left" vertical="center" indent="1"/>
    </xf>
    <xf numFmtId="0" fontId="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37" fillId="0" borderId="0"/>
    <xf numFmtId="0" fontId="48" fillId="0" borderId="0"/>
    <xf numFmtId="0" fontId="16" fillId="0" borderId="0"/>
    <xf numFmtId="0" fontId="47" fillId="0" borderId="0"/>
    <xf numFmtId="0" fontId="21" fillId="0" borderId="0"/>
    <xf numFmtId="0" fontId="21" fillId="0" borderId="0"/>
    <xf numFmtId="0" fontId="21" fillId="0" borderId="0"/>
    <xf numFmtId="0" fontId="49" fillId="8" borderId="22">
      <alignment vertical="center"/>
    </xf>
    <xf numFmtId="0" fontId="50" fillId="0" borderId="22">
      <alignment horizontal="left" vertical="center" wrapText="1"/>
      <protection locked="0"/>
    </xf>
    <xf numFmtId="0" fontId="51" fillId="0" borderId="23" applyNumberFormat="0" applyFill="0" applyAlignment="0" applyProtection="0"/>
    <xf numFmtId="0" fontId="6" fillId="0" borderId="0"/>
    <xf numFmtId="164" fontId="58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16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68" fontId="58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41" fillId="0" borderId="0"/>
    <xf numFmtId="0" fontId="41" fillId="15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19" borderId="0" applyNumberFormat="0" applyBorder="0" applyAlignment="0" applyProtection="0"/>
    <xf numFmtId="0" fontId="41" fillId="14" borderId="0" applyNumberFormat="0" applyBorder="0" applyAlignment="0" applyProtection="0"/>
    <xf numFmtId="0" fontId="41" fillId="16" borderId="0" applyNumberFormat="0" applyBorder="0" applyAlignment="0" applyProtection="0"/>
    <xf numFmtId="0" fontId="41" fillId="22" borderId="0" applyNumberFormat="0" applyBorder="0" applyAlignment="0" applyProtection="0"/>
    <xf numFmtId="0" fontId="41" fillId="20" borderId="0" applyNumberFormat="0" applyBorder="0" applyAlignment="0" applyProtection="0"/>
    <xf numFmtId="0" fontId="41" fillId="14" borderId="0" applyNumberFormat="0" applyBorder="0" applyAlignment="0" applyProtection="0"/>
    <xf numFmtId="0" fontId="41" fillId="23" borderId="0" applyNumberFormat="0" applyBorder="0" applyAlignment="0" applyProtection="0"/>
    <xf numFmtId="0" fontId="74" fillId="20" borderId="0" applyNumberFormat="0" applyBorder="0" applyAlignment="0" applyProtection="0"/>
    <xf numFmtId="169" fontId="73" fillId="0" borderId="0" applyFont="0" applyFill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5" borderId="0" applyNumberFormat="0" applyBorder="0" applyAlignment="0" applyProtection="0"/>
    <xf numFmtId="0" fontId="16" fillId="26" borderId="47" applyNumberFormat="0" applyFont="0" applyAlignment="0" applyProtection="0"/>
    <xf numFmtId="0" fontId="16" fillId="26" borderId="47" applyNumberFormat="0" applyFont="0" applyAlignment="0" applyProtection="0"/>
    <xf numFmtId="0" fontId="41" fillId="0" borderId="0"/>
    <xf numFmtId="0" fontId="1" fillId="0" borderId="0"/>
    <xf numFmtId="0" fontId="1" fillId="0" borderId="0"/>
    <xf numFmtId="0" fontId="16" fillId="0" borderId="0"/>
    <xf numFmtId="0" fontId="16" fillId="27" borderId="48" applyNumberFormat="0" applyFont="0" applyAlignment="0" applyProtection="0"/>
    <xf numFmtId="0" fontId="16" fillId="27" borderId="48" applyNumberFormat="0" applyFont="0" applyAlignment="0" applyProtection="0"/>
    <xf numFmtId="9" fontId="73" fillId="0" borderId="0" applyFont="0" applyFill="0" applyBorder="0" applyAlignment="0" applyProtection="0"/>
    <xf numFmtId="0" fontId="76" fillId="0" borderId="0" applyNumberFormat="0" applyFill="0" applyBorder="0" applyAlignment="0" applyProtection="0"/>
  </cellStyleXfs>
  <cellXfs count="911">
    <xf numFmtId="0" fontId="0" fillId="0" borderId="0" xfId="0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quotePrefix="1" applyFont="1" applyFill="1" applyBorder="1" applyAlignment="1">
      <alignment horizontal="center" vertical="center"/>
    </xf>
    <xf numFmtId="0" fontId="9" fillId="0" borderId="0" xfId="0" applyFont="1" applyFill="1"/>
    <xf numFmtId="0" fontId="12" fillId="0" borderId="0" xfId="0" applyFont="1" applyFill="1" applyAlignment="1">
      <alignment vertical="center"/>
    </xf>
    <xf numFmtId="0" fontId="12" fillId="0" borderId="0" xfId="0" applyFont="1" applyBorder="1"/>
    <xf numFmtId="0" fontId="12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vertical="center"/>
    </xf>
    <xf numFmtId="0" fontId="11" fillId="0" borderId="0" xfId="0" applyFont="1"/>
    <xf numFmtId="0" fontId="12" fillId="0" borderId="0" xfId="0" applyFont="1"/>
    <xf numFmtId="0" fontId="19" fillId="0" borderId="0" xfId="3" applyFont="1" applyProtection="1"/>
    <xf numFmtId="0" fontId="15" fillId="0" borderId="0" xfId="3" applyFont="1" applyAlignment="1" applyProtection="1"/>
    <xf numFmtId="3" fontId="19" fillId="0" borderId="0" xfId="3" applyNumberFormat="1" applyFont="1" applyProtection="1"/>
    <xf numFmtId="0" fontId="19" fillId="0" borderId="0" xfId="3" applyFont="1" applyAlignment="1" applyProtection="1">
      <alignment horizontal="center" vertical="center" wrapText="1"/>
    </xf>
    <xf numFmtId="0" fontId="9" fillId="0" borderId="0" xfId="3" applyFont="1" applyProtection="1"/>
    <xf numFmtId="3" fontId="19" fillId="0" borderId="0" xfId="3" applyNumberFormat="1" applyFont="1" applyAlignment="1" applyProtection="1">
      <alignment horizontal="center" vertical="center" wrapText="1"/>
    </xf>
    <xf numFmtId="0" fontId="19" fillId="0" borderId="0" xfId="3" applyFont="1" applyAlignment="1" applyProtection="1">
      <alignment horizontal="left" vertical="center" wrapText="1"/>
    </xf>
    <xf numFmtId="0" fontId="19" fillId="0" borderId="0" xfId="3" applyFont="1" applyAlignment="1" applyProtection="1">
      <alignment horizontal="left" wrapText="1"/>
    </xf>
    <xf numFmtId="0" fontId="19" fillId="0" borderId="0" xfId="3" applyFont="1" applyAlignment="1" applyProtection="1">
      <alignment wrapText="1"/>
    </xf>
    <xf numFmtId="3" fontId="19" fillId="0" borderId="0" xfId="3" applyNumberFormat="1" applyFont="1" applyAlignment="1" applyProtection="1">
      <alignment wrapText="1"/>
    </xf>
    <xf numFmtId="0" fontId="19" fillId="0" borderId="0" xfId="3" applyFont="1" applyAlignment="1" applyProtection="1">
      <alignment horizontal="left"/>
    </xf>
    <xf numFmtId="0" fontId="9" fillId="0" borderId="0" xfId="3" applyFont="1" applyAlignment="1" applyProtection="1">
      <alignment horizontal="center" wrapText="1"/>
    </xf>
    <xf numFmtId="0" fontId="9" fillId="0" borderId="0" xfId="3" applyFont="1" applyAlignment="1" applyProtection="1">
      <alignment wrapText="1"/>
    </xf>
    <xf numFmtId="0" fontId="19" fillId="0" borderId="0" xfId="3" applyFont="1" applyFill="1" applyProtection="1"/>
    <xf numFmtId="0" fontId="9" fillId="0" borderId="0" xfId="0" applyFont="1" applyFill="1" applyAlignment="1">
      <alignment wrapText="1"/>
    </xf>
    <xf numFmtId="0" fontId="8" fillId="0" borderId="0" xfId="0" applyFont="1"/>
    <xf numFmtId="0" fontId="8" fillId="0" borderId="0" xfId="0" applyFont="1" applyBorder="1"/>
    <xf numFmtId="0" fontId="9" fillId="0" borderId="0" xfId="3" applyFont="1" applyFill="1" applyProtection="1"/>
    <xf numFmtId="0" fontId="23" fillId="2" borderId="0" xfId="2" applyFont="1" applyFill="1" applyAlignment="1" applyProtection="1"/>
    <xf numFmtId="0" fontId="8" fillId="0" borderId="0" xfId="0" applyFont="1" applyFill="1"/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4" fillId="0" borderId="0" xfId="0" applyFont="1" applyFill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1" xfId="0" applyFont="1" applyFill="1" applyBorder="1"/>
    <xf numFmtId="3" fontId="15" fillId="0" borderId="0" xfId="3" applyNumberFormat="1" applyFont="1" applyProtection="1"/>
    <xf numFmtId="0" fontId="15" fillId="0" borderId="0" xfId="3" applyFont="1" applyProtection="1"/>
    <xf numFmtId="3" fontId="15" fillId="0" borderId="0" xfId="3" applyNumberFormat="1" applyFont="1" applyAlignment="1" applyProtection="1">
      <alignment horizontal="center" vertical="center" wrapText="1"/>
    </xf>
    <xf numFmtId="3" fontId="15" fillId="0" borderId="0" xfId="3" applyNumberFormat="1" applyFont="1" applyAlignment="1" applyProtection="1">
      <alignment wrapText="1"/>
    </xf>
    <xf numFmtId="0" fontId="9" fillId="0" borderId="0" xfId="3" applyFont="1" applyAlignment="1" applyProtection="1">
      <alignment horizontal="right"/>
    </xf>
    <xf numFmtId="0" fontId="9" fillId="0" borderId="0" xfId="3" applyFont="1" applyAlignment="1" applyProtection="1">
      <alignment horizontal="center" vertical="center" wrapText="1"/>
    </xf>
    <xf numFmtId="0" fontId="18" fillId="0" borderId="0" xfId="3" applyFont="1" applyProtection="1"/>
    <xf numFmtId="0" fontId="19" fillId="0" borderId="0" xfId="3" applyFont="1" applyAlignment="1" applyProtection="1"/>
    <xf numFmtId="0" fontId="9" fillId="0" borderId="0" xfId="8" applyFont="1" applyProtection="1"/>
    <xf numFmtId="0" fontId="26" fillId="0" borderId="0" xfId="0" applyFont="1" applyBorder="1"/>
    <xf numFmtId="0" fontId="0" fillId="0" borderId="0" xfId="0" applyBorder="1"/>
    <xf numFmtId="0" fontId="51" fillId="0" borderId="23" xfId="13"/>
    <xf numFmtId="0" fontId="19" fillId="0" borderId="0" xfId="3" applyFont="1" applyFill="1" applyAlignment="1" applyProtection="1">
      <alignment horizontal="center" vertical="center"/>
    </xf>
    <xf numFmtId="0" fontId="13" fillId="0" borderId="0" xfId="0" applyFont="1" applyAlignment="1">
      <alignment vertical="center" wrapText="1"/>
    </xf>
    <xf numFmtId="0" fontId="2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vertical="center"/>
    </xf>
    <xf numFmtId="0" fontId="2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3" applyFont="1" applyAlignment="1" applyProtection="1">
      <alignment horizontal="center"/>
    </xf>
    <xf numFmtId="49" fontId="16" fillId="0" borderId="0" xfId="3" applyNumberFormat="1" applyFont="1" applyFill="1" applyProtection="1"/>
    <xf numFmtId="0" fontId="16" fillId="0" borderId="0" xfId="3" applyFont="1" applyAlignment="1" applyProtection="1">
      <alignment horizontal="left"/>
    </xf>
    <xf numFmtId="0" fontId="30" fillId="0" borderId="1" xfId="0" applyFont="1" applyFill="1" applyBorder="1" applyAlignment="1" applyProtection="1">
      <alignment horizontal="left" vertical="center" wrapText="1"/>
      <protection locked="0"/>
    </xf>
    <xf numFmtId="0" fontId="30" fillId="0" borderId="1" xfId="0" applyFont="1" applyBorder="1" applyAlignment="1" applyProtection="1">
      <alignment horizontal="center" vertical="center" wrapText="1"/>
      <protection locked="0"/>
    </xf>
    <xf numFmtId="3" fontId="30" fillId="0" borderId="1" xfId="0" applyNumberFormat="1" applyFont="1" applyBorder="1" applyAlignment="1" applyProtection="1">
      <alignment horizontal="center" vertical="center" wrapText="1"/>
      <protection locked="0"/>
    </xf>
    <xf numFmtId="0" fontId="30" fillId="0" borderId="1" xfId="0" applyFont="1" applyBorder="1" applyProtection="1">
      <protection locked="0"/>
    </xf>
    <xf numFmtId="0" fontId="30" fillId="0" borderId="1" xfId="0" applyFont="1" applyFill="1" applyBorder="1" applyProtection="1">
      <protection locked="0"/>
    </xf>
    <xf numFmtId="3" fontId="30" fillId="3" borderId="1" xfId="0" applyNumberFormat="1" applyFont="1" applyFill="1" applyBorder="1" applyAlignment="1" applyProtection="1">
      <alignment horizontal="center" vertical="center" wrapText="1"/>
    </xf>
    <xf numFmtId="0" fontId="9" fillId="0" borderId="0" xfId="3" applyFont="1" applyBorder="1" applyAlignment="1" applyProtection="1">
      <alignment wrapText="1"/>
    </xf>
    <xf numFmtId="0" fontId="9" fillId="0" borderId="0" xfId="3" applyFont="1" applyBorder="1" applyAlignment="1" applyProtection="1">
      <alignment horizontal="center" wrapText="1"/>
    </xf>
    <xf numFmtId="0" fontId="30" fillId="3" borderId="1" xfId="0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textRotation="90" wrapText="1"/>
    </xf>
    <xf numFmtId="0" fontId="30" fillId="0" borderId="1" xfId="0" applyFont="1" applyBorder="1" applyAlignment="1" applyProtection="1">
      <alignment horizontal="center" wrapText="1"/>
      <protection locked="0"/>
    </xf>
    <xf numFmtId="0" fontId="32" fillId="0" borderId="0" xfId="3" applyFont="1" applyFill="1" applyBorder="1" applyAlignment="1" applyProtection="1">
      <alignment horizontal="left" wrapText="1"/>
    </xf>
    <xf numFmtId="0" fontId="32" fillId="0" borderId="0" xfId="3" applyFont="1" applyFill="1" applyBorder="1" applyAlignment="1" applyProtection="1">
      <alignment horizontal="left"/>
    </xf>
    <xf numFmtId="0" fontId="30" fillId="0" borderId="1" xfId="3" applyFont="1" applyBorder="1" applyAlignment="1" applyProtection="1">
      <alignment horizontal="center" vertical="center" wrapText="1"/>
      <protection locked="0"/>
    </xf>
    <xf numFmtId="3" fontId="30" fillId="4" borderId="1" xfId="0" applyNumberFormat="1" applyFont="1" applyFill="1" applyBorder="1" applyAlignment="1" applyProtection="1">
      <alignment horizontal="center" vertical="center"/>
    </xf>
    <xf numFmtId="0" fontId="30" fillId="0" borderId="1" xfId="0" applyFont="1" applyFill="1" applyBorder="1" applyAlignment="1" applyProtection="1">
      <alignment horizontal="center" vertical="center" wrapText="1"/>
      <protection locked="0"/>
    </xf>
    <xf numFmtId="0" fontId="30" fillId="0" borderId="1" xfId="3" applyFont="1" applyBorder="1" applyAlignment="1" applyProtection="1">
      <alignment horizontal="center" vertical="center"/>
      <protection locked="0"/>
    </xf>
    <xf numFmtId="0" fontId="30" fillId="0" borderId="0" xfId="3" applyFont="1" applyProtection="1"/>
    <xf numFmtId="0" fontId="30" fillId="4" borderId="1" xfId="0" applyFont="1" applyFill="1" applyBorder="1" applyAlignment="1" applyProtection="1">
      <alignment horizontal="center" vertical="center" wrapText="1"/>
    </xf>
    <xf numFmtId="3" fontId="30" fillId="4" borderId="1" xfId="0" applyNumberFormat="1" applyFont="1" applyFill="1" applyBorder="1" applyAlignment="1" applyProtection="1">
      <alignment horizontal="center" vertical="center" wrapText="1"/>
    </xf>
    <xf numFmtId="3" fontId="30" fillId="0" borderId="1" xfId="3" applyNumberFormat="1" applyFont="1" applyFill="1" applyBorder="1" applyAlignment="1" applyProtection="1">
      <alignment horizontal="center" vertical="center" wrapText="1"/>
    </xf>
    <xf numFmtId="0" fontId="30" fillId="0" borderId="0" xfId="3" applyFont="1" applyBorder="1" applyAlignment="1" applyProtection="1">
      <alignment vertical="center" wrapText="1"/>
    </xf>
    <xf numFmtId="0" fontId="30" fillId="0" borderId="0" xfId="3" applyFont="1" applyBorder="1" applyAlignment="1" applyProtection="1">
      <alignment vertical="center"/>
    </xf>
    <xf numFmtId="0" fontId="30" fillId="0" borderId="1" xfId="0" applyFont="1" applyBorder="1" applyAlignment="1" applyProtection="1">
      <alignment horizontal="center"/>
      <protection locked="0"/>
    </xf>
    <xf numFmtId="0" fontId="16" fillId="0" borderId="0" xfId="3" applyFont="1" applyProtection="1"/>
    <xf numFmtId="0" fontId="16" fillId="0" borderId="0" xfId="10" applyFont="1" applyAlignment="1" applyProtection="1">
      <alignment horizontal="right"/>
    </xf>
    <xf numFmtId="0" fontId="30" fillId="0" borderId="1" xfId="3" applyFont="1" applyBorder="1" applyAlignment="1" applyProtection="1">
      <alignment vertical="center" wrapText="1"/>
    </xf>
    <xf numFmtId="0" fontId="30" fillId="0" borderId="1" xfId="9" applyFont="1" applyFill="1" applyBorder="1" applyAlignment="1" applyProtection="1">
      <alignment horizontal="right"/>
      <protection locked="0"/>
    </xf>
    <xf numFmtId="0" fontId="30" fillId="0" borderId="1" xfId="9" applyFont="1" applyBorder="1" applyProtection="1">
      <protection locked="0"/>
    </xf>
    <xf numFmtId="0" fontId="30" fillId="0" borderId="1" xfId="9" applyFont="1" applyBorder="1" applyAlignment="1" applyProtection="1">
      <alignment wrapText="1"/>
      <protection locked="0"/>
    </xf>
    <xf numFmtId="0" fontId="33" fillId="3" borderId="1" xfId="9" applyFont="1" applyFill="1" applyBorder="1" applyAlignment="1" applyProtection="1">
      <alignment horizontal="right"/>
    </xf>
    <xf numFmtId="3" fontId="51" fillId="0" borderId="23" xfId="13" applyNumberFormat="1"/>
    <xf numFmtId="0" fontId="16" fillId="0" borderId="0" xfId="3" applyNumberFormat="1" applyFont="1" applyFill="1" applyProtection="1"/>
    <xf numFmtId="0" fontId="16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right" vertical="center"/>
    </xf>
    <xf numFmtId="165" fontId="16" fillId="0" borderId="1" xfId="0" applyNumberFormat="1" applyFont="1" applyFill="1" applyBorder="1" applyAlignment="1">
      <alignment horizontal="right" vertical="center"/>
    </xf>
    <xf numFmtId="0" fontId="16" fillId="0" borderId="2" xfId="0" applyFont="1" applyFill="1" applyBorder="1" applyAlignment="1">
      <alignment horizontal="right" vertical="center"/>
    </xf>
    <xf numFmtId="0" fontId="34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32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36" fillId="0" borderId="0" xfId="0" applyFont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32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 wrapText="1"/>
    </xf>
    <xf numFmtId="4" fontId="42" fillId="0" borderId="1" xfId="0" applyNumberFormat="1" applyFont="1" applyBorder="1" applyAlignment="1">
      <alignment horizontal="center" vertical="center" wrapText="1"/>
    </xf>
    <xf numFmtId="0" fontId="32" fillId="0" borderId="0" xfId="3" applyFont="1" applyFill="1" applyBorder="1" applyAlignment="1" applyProtection="1">
      <alignment wrapText="1"/>
    </xf>
    <xf numFmtId="0" fontId="34" fillId="0" borderId="0" xfId="0" applyFont="1" applyFill="1" applyAlignment="1">
      <alignment vertical="center"/>
    </xf>
    <xf numFmtId="0" fontId="16" fillId="0" borderId="1" xfId="0" applyFont="1" applyBorder="1" applyAlignment="1">
      <alignment wrapText="1"/>
    </xf>
    <xf numFmtId="0" fontId="16" fillId="0" borderId="1" xfId="0" applyFont="1" applyFill="1" applyBorder="1" applyAlignment="1">
      <alignment horizontal="center"/>
    </xf>
    <xf numFmtId="0" fontId="41" fillId="0" borderId="0" xfId="5" applyFont="1"/>
    <xf numFmtId="0" fontId="16" fillId="0" borderId="1" xfId="0" applyFont="1" applyBorder="1"/>
    <xf numFmtId="0" fontId="16" fillId="0" borderId="5" xfId="0" applyFont="1" applyBorder="1"/>
    <xf numFmtId="0" fontId="28" fillId="0" borderId="0" xfId="0" applyFont="1" applyFill="1" applyAlignment="1">
      <alignment vertical="center" wrapText="1"/>
    </xf>
    <xf numFmtId="0" fontId="16" fillId="0" borderId="1" xfId="0" applyFont="1" applyFill="1" applyBorder="1"/>
    <xf numFmtId="0" fontId="16" fillId="2" borderId="1" xfId="0" applyFont="1" applyFill="1" applyBorder="1"/>
    <xf numFmtId="166" fontId="43" fillId="6" borderId="17" xfId="11" applyNumberFormat="1" applyFont="1" applyFill="1" applyBorder="1" applyProtection="1">
      <alignment vertical="center"/>
    </xf>
    <xf numFmtId="166" fontId="43" fillId="6" borderId="17" xfId="11" applyNumberFormat="1" applyFont="1" applyFill="1" applyBorder="1" applyAlignment="1" applyProtection="1">
      <alignment horizontal="right" vertical="center"/>
    </xf>
    <xf numFmtId="167" fontId="44" fillId="0" borderId="18" xfId="12" applyNumberFormat="1" applyFont="1" applyBorder="1" applyAlignment="1" applyProtection="1">
      <alignment horizontal="left" vertical="center" indent="1"/>
    </xf>
    <xf numFmtId="167" fontId="45" fillId="0" borderId="18" xfId="12" applyNumberFormat="1" applyFont="1" applyBorder="1" applyAlignment="1" applyProtection="1">
      <alignment horizontal="left" vertical="center"/>
    </xf>
    <xf numFmtId="167" fontId="44" fillId="0" borderId="19" xfId="12" applyNumberFormat="1" applyFont="1" applyBorder="1" applyAlignment="1" applyProtection="1">
      <alignment horizontal="right" vertical="center"/>
    </xf>
    <xf numFmtId="167" fontId="44" fillId="0" borderId="20" xfId="12" applyNumberFormat="1" applyFont="1" applyBorder="1" applyAlignment="1" applyProtection="1">
      <alignment horizontal="right" vertical="center"/>
    </xf>
    <xf numFmtId="167" fontId="44" fillId="0" borderId="19" xfId="12" applyNumberFormat="1" applyFont="1" applyBorder="1" applyAlignment="1" applyProtection="1">
      <alignment horizontal="left" vertical="center" indent="1"/>
    </xf>
    <xf numFmtId="167" fontId="45" fillId="0" borderId="19" xfId="12" applyNumberFormat="1" applyFont="1" applyBorder="1" applyAlignment="1" applyProtection="1">
      <alignment horizontal="left" vertical="center"/>
    </xf>
    <xf numFmtId="167" fontId="44" fillId="0" borderId="20" xfId="12" applyNumberFormat="1" applyFont="1" applyBorder="1" applyAlignment="1" applyProtection="1">
      <alignment horizontal="left" vertical="center" indent="1"/>
    </xf>
    <xf numFmtId="167" fontId="45" fillId="0" borderId="20" xfId="12" applyNumberFormat="1" applyFont="1" applyBorder="1" applyAlignment="1" applyProtection="1">
      <alignment horizontal="left" vertical="center"/>
    </xf>
    <xf numFmtId="166" fontId="43" fillId="6" borderId="18" xfId="11" applyNumberFormat="1" applyFont="1" applyFill="1" applyBorder="1" applyProtection="1">
      <alignment vertical="center"/>
    </xf>
    <xf numFmtId="166" fontId="43" fillId="6" borderId="20" xfId="11" applyNumberFormat="1" applyFont="1" applyFill="1" applyBorder="1" applyAlignment="1" applyProtection="1">
      <alignment horizontal="right" vertical="center"/>
    </xf>
    <xf numFmtId="0" fontId="30" fillId="2" borderId="1" xfId="3" applyFont="1" applyFill="1" applyBorder="1" applyAlignment="1" applyProtection="1">
      <alignment horizontal="center" vertical="center" wrapText="1"/>
      <protection locked="0"/>
    </xf>
    <xf numFmtId="0" fontId="30" fillId="2" borderId="1" xfId="0" applyFont="1" applyFill="1" applyBorder="1" applyAlignment="1" applyProtection="1">
      <alignment horizontal="left" vertical="center" wrapText="1"/>
    </xf>
    <xf numFmtId="0" fontId="30" fillId="2" borderId="1" xfId="0" applyFont="1" applyFill="1" applyBorder="1" applyAlignment="1" applyProtection="1">
      <alignment horizontal="left" wrapText="1"/>
    </xf>
    <xf numFmtId="0" fontId="42" fillId="0" borderId="1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 wrapText="1"/>
    </xf>
    <xf numFmtId="0" fontId="37" fillId="0" borderId="0" xfId="0" applyFont="1" applyFill="1"/>
    <xf numFmtId="0" fontId="37" fillId="0" borderId="1" xfId="0" applyFont="1" applyFill="1" applyBorder="1"/>
    <xf numFmtId="0" fontId="37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46" fillId="0" borderId="1" xfId="0" applyFont="1" applyBorder="1"/>
    <xf numFmtId="0" fontId="24" fillId="0" borderId="1" xfId="0" applyFont="1" applyFill="1" applyBorder="1" applyAlignment="1">
      <alignment horizontal="center"/>
    </xf>
    <xf numFmtId="0" fontId="32" fillId="6" borderId="1" xfId="0" applyFont="1" applyFill="1" applyBorder="1" applyAlignment="1" applyProtection="1">
      <alignment horizontal="center" vertical="center" textRotation="90" wrapText="1"/>
    </xf>
    <xf numFmtId="3" fontId="32" fillId="2" borderId="1" xfId="0" applyNumberFormat="1" applyFont="1" applyFill="1" applyBorder="1" applyAlignment="1" applyProtection="1">
      <alignment horizontal="center" vertical="center" textRotation="90" wrapText="1"/>
    </xf>
    <xf numFmtId="3" fontId="32" fillId="2" borderId="1" xfId="3" applyNumberFormat="1" applyFont="1" applyFill="1" applyBorder="1" applyAlignment="1" applyProtection="1">
      <alignment horizontal="center" vertical="center" textRotation="90" wrapText="1"/>
    </xf>
    <xf numFmtId="0" fontId="30" fillId="0" borderId="1" xfId="3" applyFont="1" applyBorder="1" applyProtection="1">
      <protection locked="0"/>
    </xf>
    <xf numFmtId="0" fontId="30" fillId="4" borderId="1" xfId="9" applyFont="1" applyFill="1" applyBorder="1" applyAlignment="1" applyProtection="1">
      <alignment horizontal="right"/>
    </xf>
    <xf numFmtId="0" fontId="30" fillId="0" borderId="1" xfId="8" applyFont="1" applyBorder="1" applyProtection="1">
      <protection locked="0"/>
    </xf>
    <xf numFmtId="0" fontId="33" fillId="3" borderId="1" xfId="8" applyFont="1" applyFill="1" applyBorder="1" applyAlignment="1" applyProtection="1">
      <alignment horizontal="right" vertical="center"/>
    </xf>
    <xf numFmtId="0" fontId="33" fillId="4" borderId="1" xfId="9" applyFont="1" applyFill="1" applyBorder="1" applyAlignment="1" applyProtection="1">
      <alignment horizontal="right"/>
    </xf>
    <xf numFmtId="0" fontId="32" fillId="2" borderId="1" xfId="9" applyFont="1" applyFill="1" applyBorder="1" applyAlignment="1" applyProtection="1">
      <alignment horizontal="center" vertical="center" wrapText="1"/>
    </xf>
    <xf numFmtId="0" fontId="30" fillId="3" borderId="1" xfId="0" applyFont="1" applyFill="1" applyBorder="1" applyAlignment="1" applyProtection="1">
      <alignment horizontal="center" vertical="center"/>
    </xf>
    <xf numFmtId="0" fontId="30" fillId="3" borderId="1" xfId="3" applyFont="1" applyFill="1" applyBorder="1" applyAlignment="1" applyProtection="1">
      <alignment horizontal="center" vertical="center" wrapText="1"/>
    </xf>
    <xf numFmtId="3" fontId="30" fillId="4" borderId="1" xfId="0" applyNumberFormat="1" applyFont="1" applyFill="1" applyBorder="1" applyProtection="1"/>
    <xf numFmtId="0" fontId="30" fillId="4" borderId="1" xfId="0" applyFont="1" applyFill="1" applyBorder="1" applyProtection="1"/>
    <xf numFmtId="0" fontId="30" fillId="3" borderId="1" xfId="0" applyFont="1" applyFill="1" applyBorder="1" applyAlignment="1" applyProtection="1">
      <alignment horizontal="right" vertical="center" wrapText="1"/>
    </xf>
    <xf numFmtId="3" fontId="30" fillId="3" borderId="1" xfId="0" applyNumberFormat="1" applyFont="1" applyFill="1" applyBorder="1" applyProtection="1"/>
    <xf numFmtId="0" fontId="30" fillId="3" borderId="1" xfId="0" applyFont="1" applyFill="1" applyBorder="1" applyProtection="1"/>
    <xf numFmtId="167" fontId="45" fillId="0" borderId="0" xfId="12" applyNumberFormat="1" applyFont="1" applyBorder="1" applyAlignment="1" applyProtection="1">
      <alignment horizontal="left" vertical="center"/>
    </xf>
    <xf numFmtId="0" fontId="16" fillId="0" borderId="5" xfId="0" applyFont="1" applyFill="1" applyBorder="1" applyAlignment="1">
      <alignment horizontal="center"/>
    </xf>
    <xf numFmtId="0" fontId="16" fillId="0" borderId="1" xfId="0" applyFont="1" applyFill="1" applyBorder="1" applyAlignment="1">
      <alignment wrapText="1"/>
    </xf>
    <xf numFmtId="49" fontId="34" fillId="6" borderId="1" xfId="0" applyNumberFormat="1" applyFont="1" applyFill="1" applyBorder="1"/>
    <xf numFmtId="167" fontId="44" fillId="0" borderId="18" xfId="12" applyNumberFormat="1" applyFont="1" applyFill="1" applyBorder="1" applyAlignment="1" applyProtection="1">
      <alignment horizontal="left" vertical="center" indent="1"/>
    </xf>
    <xf numFmtId="167" fontId="44" fillId="0" borderId="19" xfId="12" applyNumberFormat="1" applyFont="1" applyFill="1" applyBorder="1" applyAlignment="1" applyProtection="1">
      <alignment horizontal="left" vertical="center" wrapText="1" indent="1"/>
    </xf>
    <xf numFmtId="167" fontId="44" fillId="0" borderId="20" xfId="12" applyNumberFormat="1" applyFont="1" applyFill="1" applyBorder="1" applyAlignment="1" applyProtection="1">
      <alignment horizontal="left" vertical="center" wrapText="1" indent="1"/>
    </xf>
    <xf numFmtId="0" fontId="30" fillId="0" borderId="1" xfId="3" applyFont="1" applyFill="1" applyBorder="1" applyAlignment="1" applyProtection="1">
      <alignment horizontal="center" vertical="center" textRotation="90" wrapText="1"/>
    </xf>
    <xf numFmtId="0" fontId="30" fillId="0" borderId="1" xfId="3" applyFont="1" applyFill="1" applyBorder="1" applyAlignment="1" applyProtection="1">
      <alignment horizontal="center" vertical="center" wrapText="1"/>
      <protection locked="0"/>
    </xf>
    <xf numFmtId="166" fontId="52" fillId="9" borderId="24" xfId="11" applyNumberFormat="1" applyFont="1" applyFill="1" applyBorder="1" applyProtection="1">
      <alignment vertical="center"/>
    </xf>
    <xf numFmtId="166" fontId="52" fillId="9" borderId="25" xfId="11" applyNumberFormat="1" applyFont="1" applyFill="1" applyBorder="1" applyAlignment="1" applyProtection="1">
      <alignment horizontal="right" vertical="center"/>
    </xf>
    <xf numFmtId="167" fontId="53" fillId="0" borderId="24" xfId="12" applyNumberFormat="1" applyFont="1" applyBorder="1" applyAlignment="1" applyProtection="1">
      <alignment horizontal="left" vertical="center" indent="1"/>
    </xf>
    <xf numFmtId="167" fontId="53" fillId="0" borderId="26" xfId="12" applyNumberFormat="1" applyFont="1" applyBorder="1" applyAlignment="1" applyProtection="1">
      <alignment horizontal="left" vertical="center" indent="1"/>
    </xf>
    <xf numFmtId="167" fontId="53" fillId="0" borderId="25" xfId="12" applyNumberFormat="1" applyFont="1" applyBorder="1" applyAlignment="1" applyProtection="1">
      <alignment horizontal="left" vertical="center" indent="1"/>
    </xf>
    <xf numFmtId="167" fontId="54" fillId="0" borderId="24" xfId="12" applyNumberFormat="1" applyFont="1" applyBorder="1" applyAlignment="1" applyProtection="1">
      <alignment horizontal="left" vertical="center"/>
    </xf>
    <xf numFmtId="167" fontId="54" fillId="0" borderId="26" xfId="12" applyNumberFormat="1" applyFont="1" applyBorder="1" applyAlignment="1" applyProtection="1">
      <alignment horizontal="lef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/>
    <xf numFmtId="0" fontId="55" fillId="0" borderId="1" xfId="0" applyFont="1" applyBorder="1" applyAlignment="1">
      <alignment horizontal="center" vertical="center" wrapText="1"/>
    </xf>
    <xf numFmtId="0" fontId="55" fillId="0" borderId="1" xfId="0" applyFont="1" applyFill="1" applyBorder="1" applyAlignment="1">
      <alignment vertical="center"/>
    </xf>
    <xf numFmtId="0" fontId="55" fillId="11" borderId="1" xfId="0" quotePrefix="1" applyFont="1" applyFill="1" applyBorder="1" applyAlignment="1">
      <alignment horizontal="center" vertical="center"/>
    </xf>
    <xf numFmtId="0" fontId="55" fillId="2" borderId="1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left" vertical="center"/>
    </xf>
    <xf numFmtId="165" fontId="55" fillId="11" borderId="1" xfId="0" applyNumberFormat="1" applyFont="1" applyFill="1" applyBorder="1" applyAlignment="1">
      <alignment horizontal="right" vertical="center"/>
    </xf>
    <xf numFmtId="0" fontId="8" fillId="1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11" fillId="0" borderId="1" xfId="0" applyFont="1" applyBorder="1"/>
    <xf numFmtId="0" fontId="9" fillId="0" borderId="1" xfId="0" applyFont="1" applyBorder="1"/>
    <xf numFmtId="0" fontId="16" fillId="0" borderId="0" xfId="0" quotePrefix="1" applyFont="1" applyFill="1" applyBorder="1" applyAlignment="1">
      <alignment horizontal="center" vertical="center"/>
    </xf>
    <xf numFmtId="0" fontId="16" fillId="0" borderId="5" xfId="0" quotePrefix="1" applyFont="1" applyFill="1" applyBorder="1" applyAlignment="1">
      <alignment horizontal="center" vertical="center"/>
    </xf>
    <xf numFmtId="0" fontId="16" fillId="0" borderId="3" xfId="0" quotePrefix="1" applyFont="1" applyFill="1" applyBorder="1" applyAlignment="1">
      <alignment horizontal="center" vertical="center"/>
    </xf>
    <xf numFmtId="167" fontId="45" fillId="0" borderId="27" xfId="12" applyNumberFormat="1" applyFont="1" applyBorder="1" applyAlignment="1" applyProtection="1">
      <alignment horizontal="left" vertical="center"/>
    </xf>
    <xf numFmtId="0" fontId="56" fillId="0" borderId="0" xfId="0" applyFont="1" applyBorder="1"/>
    <xf numFmtId="167" fontId="56" fillId="0" borderId="0" xfId="12" applyNumberFormat="1" applyFont="1" applyBorder="1" applyAlignment="1" applyProtection="1">
      <alignment horizontal="left" vertical="center"/>
    </xf>
    <xf numFmtId="167" fontId="56" fillId="10" borderId="0" xfId="12" applyNumberFormat="1" applyFont="1" applyFill="1" applyBorder="1" applyAlignment="1" applyProtection="1">
      <alignment horizontal="left" vertical="center"/>
    </xf>
    <xf numFmtId="0" fontId="16" fillId="0" borderId="0" xfId="0" applyFont="1" applyFill="1" applyAlignment="1">
      <alignment vertical="center"/>
    </xf>
    <xf numFmtId="0" fontId="16" fillId="0" borderId="0" xfId="0" applyFont="1"/>
    <xf numFmtId="0" fontId="16" fillId="0" borderId="0" xfId="0" applyFont="1" applyFill="1" applyAlignment="1">
      <alignment horizontal="left" vertical="center"/>
    </xf>
    <xf numFmtId="0" fontId="16" fillId="0" borderId="1" xfId="0" quotePrefix="1" applyFont="1" applyFill="1" applyBorder="1" applyAlignment="1">
      <alignment horizontal="center" vertical="center"/>
    </xf>
    <xf numFmtId="167" fontId="44" fillId="0" borderId="18" xfId="12" applyNumberFormat="1" applyFont="1" applyBorder="1" applyAlignment="1" applyProtection="1">
      <alignment horizontal="left" vertical="center" indent="1"/>
    </xf>
    <xf numFmtId="167" fontId="45" fillId="0" borderId="18" xfId="12" applyNumberFormat="1" applyFont="1" applyBorder="1" applyAlignment="1" applyProtection="1">
      <alignment horizontal="left" vertical="center"/>
    </xf>
    <xf numFmtId="167" fontId="44" fillId="0" borderId="19" xfId="12" applyNumberFormat="1" applyFont="1" applyBorder="1" applyAlignment="1" applyProtection="1">
      <alignment horizontal="left" vertical="center" indent="1"/>
    </xf>
    <xf numFmtId="167" fontId="45" fillId="0" borderId="19" xfId="12" applyNumberFormat="1" applyFont="1" applyBorder="1" applyAlignment="1" applyProtection="1">
      <alignment horizontal="left" vertical="center"/>
    </xf>
    <xf numFmtId="167" fontId="44" fillId="0" borderId="20" xfId="12" applyNumberFormat="1" applyFont="1" applyBorder="1" applyAlignment="1" applyProtection="1">
      <alignment horizontal="left" vertical="center" indent="1"/>
    </xf>
    <xf numFmtId="167" fontId="45" fillId="0" borderId="20" xfId="12" applyNumberFormat="1" applyFont="1" applyBorder="1" applyAlignment="1" applyProtection="1">
      <alignment horizontal="left" vertical="center"/>
    </xf>
    <xf numFmtId="166" fontId="43" fillId="6" borderId="18" xfId="11" applyNumberFormat="1" applyFont="1" applyFill="1" applyBorder="1" applyProtection="1">
      <alignment vertical="center"/>
    </xf>
    <xf numFmtId="166" fontId="43" fillId="6" borderId="20" xfId="11" applyNumberFormat="1" applyFont="1" applyFill="1" applyBorder="1" applyAlignment="1" applyProtection="1">
      <alignment horizontal="right" vertical="center"/>
    </xf>
    <xf numFmtId="0" fontId="16" fillId="0" borderId="1" xfId="0" applyFont="1" applyFill="1" applyBorder="1" applyAlignment="1">
      <alignment vertical="center"/>
    </xf>
    <xf numFmtId="167" fontId="56" fillId="0" borderId="0" xfId="12" applyNumberFormat="1" applyFont="1" applyFill="1" applyBorder="1" applyAlignment="1" applyProtection="1">
      <alignment horizontal="left" vertical="center"/>
    </xf>
    <xf numFmtId="167" fontId="45" fillId="0" borderId="0" xfId="12" applyNumberFormat="1" applyFont="1" applyFill="1" applyBorder="1" applyAlignment="1" applyProtection="1">
      <alignment horizontal="left" vertical="center"/>
    </xf>
    <xf numFmtId="0" fontId="32" fillId="0" borderId="1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51" fillId="0" borderId="28" xfId="13" applyBorder="1"/>
    <xf numFmtId="0" fontId="57" fillId="10" borderId="28" xfId="0" applyFont="1" applyFill="1" applyBorder="1" applyAlignment="1">
      <alignment horizontal="left" vertical="center" wrapText="1"/>
    </xf>
    <xf numFmtId="0" fontId="0" fillId="0" borderId="30" xfId="0" applyBorder="1"/>
    <xf numFmtId="167" fontId="44" fillId="0" borderId="27" xfId="12" applyNumberFormat="1" applyFont="1" applyBorder="1" applyAlignment="1" applyProtection="1">
      <alignment horizontal="left" vertical="center" indent="1"/>
    </xf>
    <xf numFmtId="167" fontId="44" fillId="0" borderId="32" xfId="12" applyNumberFormat="1" applyFont="1" applyBorder="1" applyAlignment="1" applyProtection="1">
      <alignment horizontal="left" vertical="center" indent="1"/>
    </xf>
    <xf numFmtId="0" fontId="26" fillId="10" borderId="33" xfId="0" applyFont="1" applyFill="1" applyBorder="1" applyAlignment="1"/>
    <xf numFmtId="0" fontId="26" fillId="10" borderId="33" xfId="0" applyFont="1" applyFill="1" applyBorder="1"/>
    <xf numFmtId="0" fontId="0" fillId="10" borderId="33" xfId="0" applyFill="1" applyBorder="1"/>
    <xf numFmtId="0" fontId="26" fillId="10" borderId="34" xfId="0" applyFont="1" applyFill="1" applyBorder="1" applyAlignment="1"/>
    <xf numFmtId="0" fontId="26" fillId="10" borderId="34" xfId="0" applyFont="1" applyFill="1" applyBorder="1"/>
    <xf numFmtId="0" fontId="0" fillId="10" borderId="34" xfId="0" applyFill="1" applyBorder="1"/>
    <xf numFmtId="0" fontId="7" fillId="2" borderId="34" xfId="2" applyFill="1" applyBorder="1" applyAlignment="1" applyProtection="1"/>
    <xf numFmtId="0" fontId="26" fillId="0" borderId="33" xfId="0" applyFont="1" applyFill="1" applyBorder="1" applyAlignment="1"/>
    <xf numFmtId="0" fontId="26" fillId="0" borderId="33" xfId="0" applyFont="1" applyBorder="1"/>
    <xf numFmtId="0" fontId="0" fillId="0" borderId="33" xfId="0" applyBorder="1"/>
    <xf numFmtId="167" fontId="44" fillId="0" borderId="31" xfId="12" applyNumberFormat="1" applyFont="1" applyBorder="1" applyAlignment="1" applyProtection="1">
      <alignment horizontal="left" vertical="center" indent="1"/>
    </xf>
    <xf numFmtId="167" fontId="45" fillId="0" borderId="31" xfId="12" applyNumberFormat="1" applyFont="1" applyBorder="1" applyAlignment="1" applyProtection="1">
      <alignment horizontal="left" vertical="center"/>
    </xf>
    <xf numFmtId="0" fontId="9" fillId="0" borderId="35" xfId="0" applyFont="1" applyBorder="1" applyAlignment="1">
      <alignment horizontal="right"/>
    </xf>
    <xf numFmtId="0" fontId="51" fillId="0" borderId="36" xfId="13" applyBorder="1"/>
    <xf numFmtId="0" fontId="51" fillId="0" borderId="36" xfId="13" applyBorder="1" applyAlignment="1">
      <alignment vertical="center" wrapText="1"/>
    </xf>
    <xf numFmtId="0" fontId="57" fillId="10" borderId="37" xfId="0" applyFont="1" applyFill="1" applyBorder="1" applyAlignment="1">
      <alignment horizontal="left" vertical="center" wrapText="1"/>
    </xf>
    <xf numFmtId="0" fontId="9" fillId="0" borderId="30" xfId="0" applyFont="1" applyBorder="1" applyAlignment="1">
      <alignment horizontal="right"/>
    </xf>
    <xf numFmtId="0" fontId="51" fillId="0" borderId="23" xfId="13" applyAlignment="1">
      <alignment wrapText="1"/>
    </xf>
    <xf numFmtId="0" fontId="0" fillId="10" borderId="29" xfId="0" applyFill="1" applyBorder="1"/>
    <xf numFmtId="0" fontId="0" fillId="0" borderId="38" xfId="0" applyBorder="1"/>
    <xf numFmtId="0" fontId="0" fillId="10" borderId="39" xfId="0" applyFill="1" applyBorder="1"/>
    <xf numFmtId="0" fontId="51" fillId="10" borderId="36" xfId="13" applyFill="1" applyBorder="1" applyAlignment="1">
      <alignment vertical="center" wrapText="1"/>
    </xf>
    <xf numFmtId="0" fontId="32" fillId="0" borderId="1" xfId="0" applyFont="1" applyFill="1" applyBorder="1" applyAlignment="1" applyProtection="1">
      <alignment horizontal="center" vertical="center" textRotation="90" wrapText="1"/>
    </xf>
    <xf numFmtId="3" fontId="32" fillId="0" borderId="1" xfId="0" applyNumberFormat="1" applyFont="1" applyFill="1" applyBorder="1" applyAlignment="1" applyProtection="1">
      <alignment horizontal="center" vertical="center" textRotation="90" wrapText="1"/>
    </xf>
    <xf numFmtId="0" fontId="32" fillId="2" borderId="1" xfId="0" applyFont="1" applyFill="1" applyBorder="1" applyAlignment="1" applyProtection="1">
      <alignment horizontal="center" vertical="center" textRotation="90" wrapText="1"/>
    </xf>
    <xf numFmtId="0" fontId="16" fillId="0" borderId="1" xfId="0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 vertical="center" wrapText="1"/>
    </xf>
    <xf numFmtId="3" fontId="3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1" xfId="0" applyFont="1" applyBorder="1" applyAlignment="1" applyProtection="1">
      <alignment horizontal="center" vertical="center"/>
      <protection locked="0"/>
    </xf>
    <xf numFmtId="0" fontId="30" fillId="4" borderId="1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>
      <alignment horizontal="centerContinuous" vertical="center"/>
    </xf>
    <xf numFmtId="0" fontId="16" fillId="0" borderId="1" xfId="16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>
      <alignment horizontal="right" vertical="center"/>
    </xf>
    <xf numFmtId="2" fontId="16" fillId="0" borderId="1" xfId="0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Continuous" vertical="center"/>
    </xf>
    <xf numFmtId="0" fontId="38" fillId="0" borderId="2" xfId="0" applyFont="1" applyFill="1" applyBorder="1" applyAlignment="1">
      <alignment horizontal="centerContinuous" vertical="center" wrapText="1"/>
    </xf>
    <xf numFmtId="0" fontId="16" fillId="0" borderId="2" xfId="16" applyFont="1" applyFill="1" applyBorder="1" applyAlignment="1">
      <alignment horizontal="right" vertical="center"/>
    </xf>
    <xf numFmtId="3" fontId="16" fillId="0" borderId="2" xfId="0" applyNumberFormat="1" applyFont="1" applyFill="1" applyBorder="1" applyAlignment="1">
      <alignment horizontal="right" vertical="center"/>
    </xf>
    <xf numFmtId="2" fontId="16" fillId="0" borderId="2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Continuous" vertical="center"/>
    </xf>
    <xf numFmtId="0" fontId="16" fillId="0" borderId="13" xfId="16" applyFont="1" applyFill="1" applyBorder="1" applyAlignment="1">
      <alignment horizontal="right" vertical="center"/>
    </xf>
    <xf numFmtId="3" fontId="16" fillId="0" borderId="13" xfId="0" applyNumberFormat="1" applyFont="1" applyFill="1" applyBorder="1" applyAlignment="1">
      <alignment horizontal="right" vertical="center"/>
    </xf>
    <xf numFmtId="2" fontId="16" fillId="0" borderId="13" xfId="0" applyNumberFormat="1" applyFont="1" applyFill="1" applyBorder="1" applyAlignment="1">
      <alignment horizontal="center" vertical="center"/>
    </xf>
    <xf numFmtId="0" fontId="59" fillId="0" borderId="5" xfId="0" applyFont="1" applyFill="1" applyBorder="1" applyAlignment="1">
      <alignment horizontal="centerContinuous" vertical="center"/>
    </xf>
    <xf numFmtId="3" fontId="59" fillId="0" borderId="5" xfId="16" applyNumberFormat="1" applyFont="1" applyFill="1" applyBorder="1" applyAlignment="1">
      <alignment horizontal="right" vertical="center"/>
    </xf>
    <xf numFmtId="3" fontId="59" fillId="0" borderId="5" xfId="0" applyNumberFormat="1" applyFont="1" applyFill="1" applyBorder="1" applyAlignment="1">
      <alignment horizontal="right" vertical="center"/>
    </xf>
    <xf numFmtId="2" fontId="59" fillId="0" borderId="5" xfId="0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Continuous" vertical="center" wrapText="1"/>
    </xf>
    <xf numFmtId="0" fontId="16" fillId="0" borderId="1" xfId="17" applyFont="1" applyFill="1" applyBorder="1" applyAlignment="1">
      <alignment horizontal="center" vertical="center"/>
    </xf>
    <xf numFmtId="0" fontId="30" fillId="0" borderId="1" xfId="16" applyFont="1" applyFill="1" applyBorder="1" applyAlignment="1">
      <alignment horizontal="left" vertical="center" wrapText="1"/>
    </xf>
    <xf numFmtId="3" fontId="16" fillId="0" borderId="1" xfId="15" applyNumberFormat="1" applyFont="1" applyFill="1" applyBorder="1" applyAlignment="1">
      <alignment horizontal="right" vertical="center"/>
    </xf>
    <xf numFmtId="0" fontId="30" fillId="0" borderId="1" xfId="16" applyFont="1" applyFill="1" applyBorder="1" applyAlignment="1">
      <alignment horizontal="left" vertical="center"/>
    </xf>
    <xf numFmtId="0" fontId="16" fillId="2" borderId="1" xfId="17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right" vertical="center"/>
    </xf>
    <xf numFmtId="0" fontId="16" fillId="0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Continuous" vertical="center"/>
    </xf>
    <xf numFmtId="0" fontId="16" fillId="0" borderId="2" xfId="0" applyFont="1" applyFill="1" applyBorder="1" applyAlignment="1">
      <alignment vertical="center"/>
    </xf>
    <xf numFmtId="165" fontId="16" fillId="0" borderId="2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vertical="center"/>
    </xf>
    <xf numFmtId="0" fontId="31" fillId="0" borderId="5" xfId="0" applyFont="1" applyFill="1" applyBorder="1" applyAlignment="1">
      <alignment vertical="center"/>
    </xf>
    <xf numFmtId="1" fontId="31" fillId="0" borderId="5" xfId="0" applyNumberFormat="1" applyFont="1" applyFill="1" applyBorder="1" applyAlignment="1">
      <alignment horizontal="right" vertical="center"/>
    </xf>
    <xf numFmtId="0" fontId="9" fillId="0" borderId="1" xfId="17" applyFont="1" applyFill="1" applyBorder="1" applyAlignment="1">
      <alignment horizontal="centerContinuous" vertical="center"/>
    </xf>
    <xf numFmtId="0" fontId="55" fillId="0" borderId="1" xfId="17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Continuous" vertical="center"/>
    </xf>
    <xf numFmtId="0" fontId="9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Continuous" vertical="center"/>
    </xf>
    <xf numFmtId="0" fontId="59" fillId="0" borderId="5" xfId="0" applyFont="1" applyFill="1" applyBorder="1" applyAlignment="1">
      <alignment horizontal="right" vertical="center"/>
    </xf>
    <xf numFmtId="49" fontId="16" fillId="0" borderId="1" xfId="16" applyNumberFormat="1" applyFont="1" applyFill="1" applyBorder="1" applyAlignment="1">
      <alignment horizontal="left" vertical="center"/>
    </xf>
    <xf numFmtId="0" fontId="16" fillId="0" borderId="1" xfId="16" applyFont="1" applyFill="1" applyBorder="1" applyAlignment="1">
      <alignment horizontal="left" vertical="center" wrapText="1"/>
    </xf>
    <xf numFmtId="3" fontId="16" fillId="0" borderId="1" xfId="0" quotePrefix="1" applyNumberFormat="1" applyFont="1" applyFill="1" applyBorder="1" applyAlignment="1">
      <alignment horizontal="center" vertical="center"/>
    </xf>
    <xf numFmtId="0" fontId="16" fillId="0" borderId="9" xfId="16" applyFont="1" applyFill="1" applyBorder="1" applyAlignment="1">
      <alignment horizontal="left" vertical="center" wrapText="1"/>
    </xf>
    <xf numFmtId="165" fontId="55" fillId="11" borderId="1" xfId="0" applyNumberFormat="1" applyFont="1" applyFill="1" applyBorder="1" applyAlignment="1">
      <alignment horizontal="center" vertical="center"/>
    </xf>
    <xf numFmtId="165" fontId="55" fillId="0" borderId="1" xfId="0" applyNumberFormat="1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wrapText="1"/>
    </xf>
    <xf numFmtId="0" fontId="0" fillId="0" borderId="42" xfId="0" applyBorder="1" applyAlignment="1">
      <alignment vertical="center" wrapText="1"/>
    </xf>
    <xf numFmtId="0" fontId="16" fillId="0" borderId="42" xfId="0" applyFont="1" applyBorder="1" applyAlignment="1">
      <alignment horizontal="center" vertical="center" wrapText="1"/>
    </xf>
    <xf numFmtId="0" fontId="61" fillId="0" borderId="43" xfId="0" applyFont="1" applyFill="1" applyBorder="1" applyAlignment="1">
      <alignment vertical="center"/>
    </xf>
    <xf numFmtId="0" fontId="59" fillId="0" borderId="4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49" fontId="16" fillId="0" borderId="1" xfId="0" applyNumberFormat="1" applyFont="1" applyFill="1" applyBorder="1" applyAlignment="1">
      <alignment horizontal="center"/>
    </xf>
    <xf numFmtId="0" fontId="16" fillId="0" borderId="1" xfId="0" quotePrefix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0" fontId="55" fillId="0" borderId="1" xfId="0" applyFont="1" applyBorder="1" applyAlignment="1">
      <alignment horizontal="center" vertical="center"/>
    </xf>
    <xf numFmtId="0" fontId="55" fillId="0" borderId="5" xfId="0" applyFont="1" applyBorder="1" applyAlignment="1">
      <alignment horizontal="center" vertical="center"/>
    </xf>
    <xf numFmtId="49" fontId="16" fillId="0" borderId="5" xfId="0" applyNumberFormat="1" applyFont="1" applyFill="1" applyBorder="1" applyAlignment="1">
      <alignment horizontal="center"/>
    </xf>
    <xf numFmtId="0" fontId="16" fillId="0" borderId="5" xfId="0" applyFont="1" applyFill="1" applyBorder="1" applyAlignment="1">
      <alignment wrapText="1"/>
    </xf>
    <xf numFmtId="0" fontId="16" fillId="0" borderId="5" xfId="0" applyFont="1" applyBorder="1" applyAlignment="1">
      <alignment horizontal="center"/>
    </xf>
    <xf numFmtId="0" fontId="55" fillId="0" borderId="5" xfId="0" applyFont="1" applyBorder="1" applyAlignment="1">
      <alignment horizontal="center"/>
    </xf>
    <xf numFmtId="1" fontId="16" fillId="0" borderId="1" xfId="0" applyNumberFormat="1" applyFont="1" applyFill="1" applyBorder="1" applyAlignment="1">
      <alignment horizontal="center"/>
    </xf>
    <xf numFmtId="1" fontId="55" fillId="0" borderId="1" xfId="0" applyNumberFormat="1" applyFont="1" applyFill="1" applyBorder="1" applyAlignment="1">
      <alignment horizontal="center"/>
    </xf>
    <xf numFmtId="0" fontId="16" fillId="0" borderId="5" xfId="0" quotePrefix="1" applyFont="1" applyFill="1" applyBorder="1" applyAlignment="1">
      <alignment horizontal="center" vertical="center" wrapText="1"/>
    </xf>
    <xf numFmtId="49" fontId="16" fillId="0" borderId="42" xfId="0" applyNumberFormat="1" applyFont="1" applyFill="1" applyBorder="1"/>
    <xf numFmtId="0" fontId="61" fillId="0" borderId="44" xfId="0" applyFont="1" applyBorder="1"/>
    <xf numFmtId="3" fontId="59" fillId="0" borderId="42" xfId="0" applyNumberFormat="1" applyFont="1" applyFill="1" applyBorder="1" applyAlignment="1">
      <alignment horizontal="center"/>
    </xf>
    <xf numFmtId="0" fontId="58" fillId="0" borderId="5" xfId="0" applyFont="1" applyBorder="1" applyAlignment="1">
      <alignment vertical="center"/>
    </xf>
    <xf numFmtId="49" fontId="16" fillId="0" borderId="5" xfId="16" applyNumberFormat="1" applyFont="1" applyFill="1" applyBorder="1" applyAlignment="1">
      <alignment horizontal="center" vertical="center"/>
    </xf>
    <xf numFmtId="0" fontId="16" fillId="0" borderId="5" xfId="16" applyFont="1" applyFill="1" applyBorder="1" applyAlignment="1">
      <alignment horizontal="left" vertical="center" wrapText="1"/>
    </xf>
    <xf numFmtId="3" fontId="16" fillId="0" borderId="5" xfId="16" quotePrefix="1" applyNumberFormat="1" applyFont="1" applyFill="1" applyBorder="1" applyAlignment="1">
      <alignment horizontal="center" vertical="center"/>
    </xf>
    <xf numFmtId="3" fontId="16" fillId="0" borderId="5" xfId="0" quotePrefix="1" applyNumberFormat="1" applyFont="1" applyFill="1" applyBorder="1" applyAlignment="1">
      <alignment horizontal="center" vertical="center"/>
    </xf>
    <xf numFmtId="49" fontId="16" fillId="0" borderId="1" xfId="16" applyNumberFormat="1" applyFont="1" applyFill="1" applyBorder="1" applyAlignment="1">
      <alignment horizontal="center" vertical="center"/>
    </xf>
    <xf numFmtId="3" fontId="16" fillId="0" borderId="1" xfId="16" quotePrefix="1" applyNumberFormat="1" applyFont="1" applyFill="1" applyBorder="1" applyAlignment="1">
      <alignment horizontal="center" vertical="center"/>
    </xf>
    <xf numFmtId="3" fontId="55" fillId="0" borderId="1" xfId="16" quotePrefix="1" applyNumberFormat="1" applyFont="1" applyFill="1" applyBorder="1" applyAlignment="1">
      <alignment horizontal="center" vertical="center"/>
    </xf>
    <xf numFmtId="49" fontId="16" fillId="0" borderId="1" xfId="16" applyNumberFormat="1" applyFont="1" applyFill="1" applyBorder="1" applyAlignment="1">
      <alignment horizontal="center" vertical="center" wrapText="1"/>
    </xf>
    <xf numFmtId="3" fontId="16" fillId="0" borderId="1" xfId="16" applyNumberFormat="1" applyFont="1" applyFill="1" applyBorder="1" applyAlignment="1">
      <alignment horizontal="center" vertical="center" wrapText="1"/>
    </xf>
    <xf numFmtId="3" fontId="55" fillId="0" borderId="1" xfId="16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/>
    </xf>
    <xf numFmtId="3" fontId="16" fillId="0" borderId="1" xfId="0" applyNumberFormat="1" applyFont="1" applyBorder="1" applyAlignment="1">
      <alignment horizontal="center"/>
    </xf>
    <xf numFmtId="3" fontId="55" fillId="0" borderId="1" xfId="0" applyNumberFormat="1" applyFont="1" applyBorder="1" applyAlignment="1">
      <alignment horizontal="center"/>
    </xf>
    <xf numFmtId="0" fontId="16" fillId="0" borderId="1" xfId="16" applyFont="1" applyFill="1" applyBorder="1" applyAlignment="1">
      <alignment vertical="center" wrapText="1"/>
    </xf>
    <xf numFmtId="3" fontId="16" fillId="0" borderId="1" xfId="16" applyNumberFormat="1" applyFont="1" applyFill="1" applyBorder="1" applyAlignment="1">
      <alignment horizontal="center" vertical="center"/>
    </xf>
    <xf numFmtId="3" fontId="55" fillId="2" borderId="1" xfId="16" applyNumberFormat="1" applyFont="1" applyFill="1" applyBorder="1" applyAlignment="1">
      <alignment horizontal="center" vertical="center"/>
    </xf>
    <xf numFmtId="0" fontId="16" fillId="0" borderId="1" xfId="16" applyFont="1" applyFill="1" applyBorder="1" applyAlignment="1">
      <alignment vertical="center"/>
    </xf>
    <xf numFmtId="0" fontId="16" fillId="0" borderId="1" xfId="0" applyFont="1" applyBorder="1" applyAlignment="1">
      <alignment horizontal="left" wrapText="1"/>
    </xf>
    <xf numFmtId="3" fontId="16" fillId="0" borderId="1" xfId="0" applyNumberFormat="1" applyFont="1" applyFill="1" applyBorder="1" applyAlignment="1">
      <alignment horizontal="center"/>
    </xf>
    <xf numFmtId="3" fontId="55" fillId="0" borderId="1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justify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3" fontId="16" fillId="0" borderId="5" xfId="0" applyNumberFormat="1" applyFont="1" applyBorder="1" applyAlignment="1">
      <alignment horizontal="center" vertical="center"/>
    </xf>
    <xf numFmtId="3" fontId="55" fillId="0" borderId="1" xfId="0" applyNumberFormat="1" applyFont="1" applyBorder="1" applyAlignment="1">
      <alignment horizontal="center" vertical="center"/>
    </xf>
    <xf numFmtId="49" fontId="16" fillId="0" borderId="9" xfId="0" applyNumberFormat="1" applyFont="1" applyFill="1" applyBorder="1" applyAlignment="1">
      <alignment horizontal="center" vertical="center"/>
    </xf>
    <xf numFmtId="0" fontId="16" fillId="0" borderId="9" xfId="0" applyFont="1" applyBorder="1" applyAlignment="1">
      <alignment horizontal="left" vertical="center" wrapText="1"/>
    </xf>
    <xf numFmtId="3" fontId="16" fillId="0" borderId="9" xfId="0" applyNumberFormat="1" applyFont="1" applyBorder="1" applyAlignment="1">
      <alignment horizontal="center" vertical="center"/>
    </xf>
    <xf numFmtId="3" fontId="55" fillId="0" borderId="9" xfId="0" applyNumberFormat="1" applyFont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center" vertical="center" wrapText="1"/>
    </xf>
    <xf numFmtId="0" fontId="58" fillId="0" borderId="5" xfId="0" applyFont="1" applyBorder="1" applyAlignment="1">
      <alignment horizontal="center"/>
    </xf>
    <xf numFmtId="49" fontId="16" fillId="0" borderId="5" xfId="18" applyNumberFormat="1" applyFont="1" applyFill="1" applyBorder="1" applyAlignment="1">
      <alignment horizontal="center" vertical="center"/>
    </xf>
    <xf numFmtId="0" fontId="16" fillId="0" borderId="5" xfId="18" applyFont="1" applyFill="1" applyBorder="1" applyAlignment="1">
      <alignment horizontal="left" vertical="center" wrapText="1"/>
    </xf>
    <xf numFmtId="3" fontId="16" fillId="0" borderId="5" xfId="18" quotePrefix="1" applyNumberFormat="1" applyFont="1" applyFill="1" applyBorder="1" applyAlignment="1">
      <alignment horizontal="center" vertical="center"/>
    </xf>
    <xf numFmtId="3" fontId="16" fillId="0" borderId="1" xfId="18" quotePrefix="1" applyNumberFormat="1" applyFont="1" applyFill="1" applyBorder="1" applyAlignment="1">
      <alignment horizontal="center" vertical="center"/>
    </xf>
    <xf numFmtId="3" fontId="16" fillId="0" borderId="5" xfId="0" applyNumberFormat="1" applyFont="1" applyFill="1" applyBorder="1" applyAlignment="1">
      <alignment horizontal="center" vertical="center" wrapText="1"/>
    </xf>
    <xf numFmtId="49" fontId="16" fillId="0" borderId="1" xfId="18" applyNumberFormat="1" applyFont="1" applyFill="1" applyBorder="1" applyAlignment="1">
      <alignment horizontal="center" vertical="center"/>
    </xf>
    <xf numFmtId="0" fontId="16" fillId="0" borderId="1" xfId="18" applyFont="1" applyFill="1" applyBorder="1" applyAlignment="1">
      <alignment horizontal="left" vertical="center" wrapText="1"/>
    </xf>
    <xf numFmtId="3" fontId="55" fillId="0" borderId="1" xfId="18" quotePrefix="1" applyNumberFormat="1" applyFont="1" applyFill="1" applyBorder="1" applyAlignment="1">
      <alignment horizontal="center" vertical="center"/>
    </xf>
    <xf numFmtId="3" fontId="55" fillId="0" borderId="1" xfId="16" applyNumberFormat="1" applyFont="1" applyFill="1" applyBorder="1" applyAlignment="1">
      <alignment horizontal="center" vertical="center"/>
    </xf>
    <xf numFmtId="49" fontId="16" fillId="0" borderId="9" xfId="16" applyNumberFormat="1" applyFont="1" applyFill="1" applyBorder="1" applyAlignment="1">
      <alignment horizontal="center" vertical="center"/>
    </xf>
    <xf numFmtId="0" fontId="16" fillId="0" borderId="9" xfId="16" applyFont="1" applyFill="1" applyBorder="1" applyAlignment="1">
      <alignment vertical="center"/>
    </xf>
    <xf numFmtId="3" fontId="16" fillId="0" borderId="9" xfId="18" quotePrefix="1" applyNumberFormat="1" applyFont="1" applyFill="1" applyBorder="1" applyAlignment="1">
      <alignment horizontal="center" vertical="center"/>
    </xf>
    <xf numFmtId="3" fontId="55" fillId="0" borderId="9" xfId="16" applyNumberFormat="1" applyFont="1" applyFill="1" applyBorder="1" applyAlignment="1">
      <alignment horizontal="center" vertical="center"/>
    </xf>
    <xf numFmtId="3" fontId="29" fillId="0" borderId="1" xfId="18" quotePrefix="1" applyNumberFormat="1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58" fillId="0" borderId="5" xfId="0" applyFont="1" applyBorder="1" applyAlignment="1">
      <alignment horizontal="center" vertical="center"/>
    </xf>
    <xf numFmtId="3" fontId="16" fillId="0" borderId="1" xfId="0" quotePrefix="1" applyNumberFormat="1" applyFont="1" applyFill="1" applyBorder="1" applyAlignment="1">
      <alignment horizontal="center" vertical="center" wrapText="1"/>
    </xf>
    <xf numFmtId="0" fontId="55" fillId="0" borderId="1" xfId="0" applyFont="1" applyBorder="1" applyAlignment="1">
      <alignment horizontal="center"/>
    </xf>
    <xf numFmtId="3" fontId="55" fillId="0" borderId="1" xfId="0" quotePrefix="1" applyNumberFormat="1" applyFont="1" applyFill="1" applyBorder="1" applyAlignment="1">
      <alignment horizontal="center" vertical="center"/>
    </xf>
    <xf numFmtId="3" fontId="55" fillId="0" borderId="5" xfId="0" quotePrefix="1" applyNumberFormat="1" applyFont="1" applyFill="1" applyBorder="1" applyAlignment="1">
      <alignment horizontal="center" vertical="center"/>
    </xf>
    <xf numFmtId="49" fontId="16" fillId="0" borderId="1" xfId="18" applyNumberFormat="1" applyFont="1" applyFill="1" applyBorder="1" applyAlignment="1">
      <alignment horizontal="left" vertical="center"/>
    </xf>
    <xf numFmtId="3" fontId="29" fillId="0" borderId="1" xfId="0" quotePrefix="1" applyNumberFormat="1" applyFont="1" applyFill="1" applyBorder="1" applyAlignment="1">
      <alignment horizontal="center" vertical="center" wrapText="1"/>
    </xf>
    <xf numFmtId="3" fontId="59" fillId="0" borderId="5" xfId="0" applyNumberFormat="1" applyFont="1" applyFill="1" applyBorder="1" applyAlignment="1">
      <alignment horizontal="center" vertical="center" wrapText="1"/>
    </xf>
    <xf numFmtId="0" fontId="29" fillId="0" borderId="1" xfId="0" quotePrefix="1" applyFont="1" applyFill="1" applyBorder="1" applyAlignment="1">
      <alignment horizontal="center" vertical="center" wrapText="1"/>
    </xf>
    <xf numFmtId="49" fontId="16" fillId="0" borderId="5" xfId="16" applyNumberFormat="1" applyFont="1" applyFill="1" applyBorder="1" applyAlignment="1">
      <alignment horizontal="center" vertical="center" wrapText="1"/>
    </xf>
    <xf numFmtId="49" fontId="16" fillId="0" borderId="9" xfId="16" applyNumberFormat="1" applyFont="1" applyFill="1" applyBorder="1" applyAlignment="1">
      <alignment horizontal="center" vertical="center" wrapText="1"/>
    </xf>
    <xf numFmtId="0" fontId="16" fillId="0" borderId="9" xfId="0" quotePrefix="1" applyFont="1" applyFill="1" applyBorder="1" applyAlignment="1">
      <alignment horizontal="center" vertical="center" wrapText="1"/>
    </xf>
    <xf numFmtId="0" fontId="16" fillId="0" borderId="9" xfId="0" quotePrefix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3" fontId="29" fillId="12" borderId="1" xfId="0" quotePrefix="1" applyNumberFormat="1" applyFont="1" applyFill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center" vertical="center"/>
    </xf>
    <xf numFmtId="3" fontId="16" fillId="0" borderId="2" xfId="0" applyNumberFormat="1" applyFont="1" applyFill="1" applyBorder="1" applyAlignment="1">
      <alignment horizontal="center" vertical="center"/>
    </xf>
    <xf numFmtId="3" fontId="29" fillId="0" borderId="4" xfId="0" applyNumberFormat="1" applyFont="1" applyBorder="1" applyAlignment="1">
      <alignment horizontal="center" vertical="center"/>
    </xf>
    <xf numFmtId="0" fontId="30" fillId="0" borderId="5" xfId="16" applyFont="1" applyBorder="1" applyAlignment="1">
      <alignment horizontal="center" vertical="center"/>
    </xf>
    <xf numFmtId="49" fontId="30" fillId="0" borderId="5" xfId="16" applyNumberFormat="1" applyFont="1" applyFill="1" applyBorder="1" applyAlignment="1">
      <alignment horizontal="center" vertical="center"/>
    </xf>
    <xf numFmtId="0" fontId="16" fillId="0" borderId="5" xfId="16" applyFont="1" applyFill="1" applyBorder="1" applyAlignment="1">
      <alignment horizontal="left" vertical="center"/>
    </xf>
    <xf numFmtId="3" fontId="16" fillId="0" borderId="5" xfId="16" applyNumberFormat="1" applyFont="1" applyFill="1" applyBorder="1" applyAlignment="1">
      <alignment horizontal="center" vertical="center"/>
    </xf>
    <xf numFmtId="3" fontId="16" fillId="0" borderId="5" xfId="16" applyNumberFormat="1" applyFont="1" applyBorder="1" applyAlignment="1">
      <alignment horizontal="center" vertical="center"/>
    </xf>
    <xf numFmtId="49" fontId="30" fillId="0" borderId="1" xfId="16" applyNumberFormat="1" applyFont="1" applyFill="1" applyBorder="1" applyAlignment="1">
      <alignment horizontal="center" vertical="center"/>
    </xf>
    <xf numFmtId="3" fontId="16" fillId="0" borderId="1" xfId="16" applyNumberFormat="1" applyFont="1" applyBorder="1" applyAlignment="1">
      <alignment horizontal="center" vertical="center"/>
    </xf>
    <xf numFmtId="49" fontId="30" fillId="0" borderId="1" xfId="16" applyNumberFormat="1" applyFont="1" applyBorder="1" applyAlignment="1">
      <alignment horizontal="center" vertical="center"/>
    </xf>
    <xf numFmtId="16" fontId="16" fillId="0" borderId="1" xfId="16" applyNumberFormat="1" applyFont="1" applyFill="1" applyBorder="1" applyAlignment="1">
      <alignment vertical="center"/>
    </xf>
    <xf numFmtId="49" fontId="30" fillId="2" borderId="1" xfId="16" applyNumberFormat="1" applyFont="1" applyFill="1" applyBorder="1" applyAlignment="1">
      <alignment horizontal="center" vertical="center"/>
    </xf>
    <xf numFmtId="3" fontId="29" fillId="0" borderId="42" xfId="0" applyNumberFormat="1" applyFont="1" applyFill="1" applyBorder="1" applyAlignment="1">
      <alignment horizontal="center" vertical="center"/>
    </xf>
    <xf numFmtId="0" fontId="16" fillId="0" borderId="5" xfId="16" applyFont="1" applyFill="1" applyBorder="1" applyAlignment="1">
      <alignment horizontal="center" vertical="center"/>
    </xf>
    <xf numFmtId="0" fontId="16" fillId="0" borderId="1" xfId="16" applyFont="1" applyFill="1" applyBorder="1" applyAlignment="1">
      <alignment horizontal="center" vertical="center"/>
    </xf>
    <xf numFmtId="0" fontId="16" fillId="0" borderId="1" xfId="16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/>
    </xf>
    <xf numFmtId="49" fontId="30" fillId="0" borderId="5" xfId="18" applyNumberFormat="1" applyFont="1" applyFill="1" applyBorder="1" applyAlignment="1">
      <alignment horizontal="center" vertical="center"/>
    </xf>
    <xf numFmtId="0" fontId="30" fillId="0" borderId="5" xfId="18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/>
    </xf>
    <xf numFmtId="49" fontId="30" fillId="0" borderId="1" xfId="18" applyNumberFormat="1" applyFont="1" applyFill="1" applyBorder="1" applyAlignment="1">
      <alignment horizontal="center" vertical="center"/>
    </xf>
    <xf numFmtId="3" fontId="16" fillId="0" borderId="2" xfId="16" applyNumberFormat="1" applyFont="1" applyBorder="1" applyAlignment="1">
      <alignment horizontal="center" vertical="center"/>
    </xf>
    <xf numFmtId="3" fontId="16" fillId="0" borderId="2" xfId="16" applyNumberFormat="1" applyFont="1" applyFill="1" applyBorder="1" applyAlignment="1">
      <alignment horizontal="center" vertical="center"/>
    </xf>
    <xf numFmtId="3" fontId="29" fillId="0" borderId="4" xfId="16" applyNumberFormat="1" applyFont="1" applyBorder="1" applyAlignment="1">
      <alignment horizontal="center" vertical="center"/>
    </xf>
    <xf numFmtId="16" fontId="16" fillId="0" borderId="5" xfId="16" applyNumberFormat="1" applyFont="1" applyFill="1" applyBorder="1" applyAlignment="1">
      <alignment vertical="center"/>
    </xf>
    <xf numFmtId="3" fontId="55" fillId="0" borderId="5" xfId="16" applyNumberFormat="1" applyFont="1" applyFill="1" applyBorder="1" applyAlignment="1">
      <alignment horizontal="center" vertical="center"/>
    </xf>
    <xf numFmtId="3" fontId="29" fillId="12" borderId="1" xfId="0" applyNumberFormat="1" applyFont="1" applyFill="1" applyBorder="1" applyAlignment="1">
      <alignment horizontal="center" vertical="center"/>
    </xf>
    <xf numFmtId="3" fontId="29" fillId="12" borderId="5" xfId="0" applyNumberFormat="1" applyFont="1" applyFill="1" applyBorder="1" applyAlignment="1">
      <alignment horizontal="center" vertical="center"/>
    </xf>
    <xf numFmtId="3" fontId="16" fillId="0" borderId="21" xfId="16" applyNumberFormat="1" applyFont="1" applyBorder="1" applyAlignment="1">
      <alignment horizontal="center" vertical="center"/>
    </xf>
    <xf numFmtId="3" fontId="16" fillId="0" borderId="10" xfId="16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top" wrapText="1"/>
    </xf>
    <xf numFmtId="3" fontId="16" fillId="0" borderId="8" xfId="16" applyNumberFormat="1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3" fontId="16" fillId="0" borderId="10" xfId="16" applyNumberFormat="1" applyFont="1" applyBorder="1" applyAlignment="1">
      <alignment horizontal="center" vertical="center"/>
    </xf>
    <xf numFmtId="0" fontId="16" fillId="0" borderId="1" xfId="16" applyFont="1" applyBorder="1" applyAlignment="1">
      <alignment horizontal="center" vertical="center"/>
    </xf>
    <xf numFmtId="0" fontId="55" fillId="0" borderId="8" xfId="19" applyFont="1" applyFill="1" applyBorder="1" applyAlignment="1">
      <alignment horizontal="left" vertical="center" wrapText="1"/>
    </xf>
    <xf numFmtId="3" fontId="16" fillId="0" borderId="8" xfId="16" applyNumberFormat="1" applyFont="1" applyFill="1" applyBorder="1" applyAlignment="1">
      <alignment horizontal="center" vertical="center"/>
    </xf>
    <xf numFmtId="3" fontId="16" fillId="0" borderId="14" xfId="16" applyNumberFormat="1" applyFont="1" applyBorder="1" applyAlignment="1">
      <alignment horizontal="center" vertical="center"/>
    </xf>
    <xf numFmtId="1" fontId="16" fillId="0" borderId="5" xfId="16" quotePrefix="1" applyNumberFormat="1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16" fillId="2" borderId="5" xfId="19" applyFont="1" applyFill="1" applyBorder="1" applyAlignment="1">
      <alignment horizontal="left" vertical="center" wrapText="1"/>
    </xf>
    <xf numFmtId="1" fontId="16" fillId="0" borderId="1" xfId="16" quotePrefix="1" applyNumberFormat="1" applyFont="1" applyFill="1" applyBorder="1" applyAlignment="1">
      <alignment horizontal="center" vertical="center"/>
    </xf>
    <xf numFmtId="1" fontId="16" fillId="0" borderId="2" xfId="16" quotePrefix="1" applyNumberFormat="1" applyFont="1" applyFill="1" applyBorder="1" applyAlignment="1">
      <alignment horizontal="center" vertical="center"/>
    </xf>
    <xf numFmtId="0" fontId="29" fillId="5" borderId="5" xfId="0" applyFont="1" applyFill="1" applyBorder="1" applyAlignment="1">
      <alignment horizontal="center" vertical="center"/>
    </xf>
    <xf numFmtId="0" fontId="29" fillId="5" borderId="10" xfId="0" applyFont="1" applyFill="1" applyBorder="1" applyAlignment="1">
      <alignment horizontal="center" vertical="center"/>
    </xf>
    <xf numFmtId="3" fontId="29" fillId="5" borderId="1" xfId="0" applyNumberFormat="1" applyFont="1" applyFill="1" applyBorder="1" applyAlignment="1">
      <alignment horizontal="center" vertical="center"/>
    </xf>
    <xf numFmtId="0" fontId="16" fillId="2" borderId="8" xfId="19" applyFont="1" applyFill="1" applyBorder="1" applyAlignment="1">
      <alignment horizontal="left" vertical="center" wrapText="1"/>
    </xf>
    <xf numFmtId="0" fontId="63" fillId="0" borderId="1" xfId="0" applyFont="1" applyBorder="1" applyAlignment="1">
      <alignment horizontal="center" vertical="center"/>
    </xf>
    <xf numFmtId="0" fontId="63" fillId="0" borderId="1" xfId="0" applyFont="1" applyBorder="1" applyAlignment="1">
      <alignment horizontal="center" vertical="center" wrapText="1"/>
    </xf>
    <xf numFmtId="3" fontId="64" fillId="0" borderId="1" xfId="0" applyNumberFormat="1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 wrapText="1"/>
    </xf>
    <xf numFmtId="4" fontId="59" fillId="0" borderId="16" xfId="0" applyNumberFormat="1" applyFont="1" applyBorder="1" applyAlignment="1">
      <alignment vertical="center"/>
    </xf>
    <xf numFmtId="0" fontId="16" fillId="0" borderId="5" xfId="20" applyFont="1" applyFill="1" applyBorder="1"/>
    <xf numFmtId="2" fontId="16" fillId="0" borderId="5" xfId="16" applyNumberFormat="1" applyFont="1" applyFill="1" applyBorder="1" applyAlignment="1">
      <alignment horizontal="right"/>
    </xf>
    <xf numFmtId="4" fontId="16" fillId="0" borderId="21" xfId="16" applyNumberFormat="1" applyFont="1" applyFill="1" applyBorder="1" applyAlignment="1">
      <alignment horizontal="right"/>
    </xf>
    <xf numFmtId="49" fontId="16" fillId="0" borderId="10" xfId="20" applyNumberFormat="1" applyFont="1" applyFill="1" applyBorder="1" applyAlignment="1">
      <alignment horizontal="right"/>
    </xf>
    <xf numFmtId="0" fontId="16" fillId="0" borderId="5" xfId="20" applyFont="1" applyFill="1" applyBorder="1" applyAlignment="1"/>
    <xf numFmtId="3" fontId="16" fillId="0" borderId="1" xfId="21" applyNumberFormat="1" applyFont="1" applyFill="1" applyBorder="1"/>
    <xf numFmtId="4" fontId="16" fillId="0" borderId="1" xfId="0" applyNumberFormat="1" applyFont="1" applyFill="1" applyBorder="1" applyAlignment="1">
      <alignment horizontal="center" wrapText="1"/>
    </xf>
    <xf numFmtId="0" fontId="16" fillId="0" borderId="1" xfId="20" applyFont="1" applyFill="1" applyBorder="1"/>
    <xf numFmtId="0" fontId="16" fillId="0" borderId="5" xfId="20" applyFont="1" applyFill="1" applyBorder="1" applyAlignment="1">
      <alignment wrapText="1"/>
    </xf>
    <xf numFmtId="49" fontId="16" fillId="0" borderId="6" xfId="20" applyNumberFormat="1" applyFont="1" applyFill="1" applyBorder="1" applyAlignment="1">
      <alignment horizontal="right"/>
    </xf>
    <xf numFmtId="2" fontId="16" fillId="0" borderId="1" xfId="16" applyNumberFormat="1" applyFont="1" applyFill="1" applyBorder="1" applyAlignment="1">
      <alignment horizontal="right"/>
    </xf>
    <xf numFmtId="4" fontId="16" fillId="0" borderId="8" xfId="16" applyNumberFormat="1" applyFont="1" applyFill="1" applyBorder="1" applyAlignment="1">
      <alignment horizontal="right"/>
    </xf>
    <xf numFmtId="4" fontId="16" fillId="0" borderId="1" xfId="0" applyNumberFormat="1" applyFont="1" applyFill="1" applyBorder="1" applyAlignment="1">
      <alignment horizontal="center"/>
    </xf>
    <xf numFmtId="0" fontId="55" fillId="0" borderId="1" xfId="20" applyFont="1" applyFill="1" applyBorder="1"/>
    <xf numFmtId="49" fontId="16" fillId="0" borderId="1" xfId="16" applyNumberFormat="1" applyFont="1" applyFill="1" applyBorder="1" applyAlignment="1">
      <alignment horizontal="right"/>
    </xf>
    <xf numFmtId="0" fontId="16" fillId="0" borderId="1" xfId="16" applyFont="1" applyFill="1" applyBorder="1"/>
    <xf numFmtId="4" fontId="16" fillId="0" borderId="8" xfId="16" applyNumberFormat="1" applyFont="1" applyFill="1" applyBorder="1"/>
    <xf numFmtId="3" fontId="16" fillId="0" borderId="1" xfId="16" applyNumberFormat="1" applyFont="1" applyFill="1" applyBorder="1"/>
    <xf numFmtId="49" fontId="16" fillId="0" borderId="1" xfId="0" applyNumberFormat="1" applyFont="1" applyFill="1" applyBorder="1" applyAlignment="1">
      <alignment horizontal="right"/>
    </xf>
    <xf numFmtId="49" fontId="16" fillId="0" borderId="9" xfId="20" applyNumberFormat="1" applyFont="1" applyFill="1" applyBorder="1" applyAlignment="1">
      <alignment horizontal="right"/>
    </xf>
    <xf numFmtId="0" fontId="16" fillId="0" borderId="9" xfId="20" applyFont="1" applyFill="1" applyBorder="1"/>
    <xf numFmtId="2" fontId="16" fillId="0" borderId="9" xfId="16" applyNumberFormat="1" applyFont="1" applyFill="1" applyBorder="1" applyAlignment="1">
      <alignment horizontal="right"/>
    </xf>
    <xf numFmtId="4" fontId="16" fillId="0" borderId="1" xfId="16" applyNumberFormat="1" applyFont="1" applyFill="1" applyBorder="1" applyAlignment="1">
      <alignment horizontal="right"/>
    </xf>
    <xf numFmtId="4" fontId="16" fillId="0" borderId="7" xfId="16" applyNumberFormat="1" applyFont="1" applyFill="1" applyBorder="1" applyAlignment="1">
      <alignment horizontal="right"/>
    </xf>
    <xf numFmtId="49" fontId="16" fillId="0" borderId="1" xfId="20" applyNumberFormat="1" applyFont="1" applyFill="1" applyBorder="1" applyAlignment="1">
      <alignment horizontal="right"/>
    </xf>
    <xf numFmtId="0" fontId="16" fillId="0" borderId="5" xfId="20" applyFont="1" applyFill="1" applyBorder="1" applyAlignment="1">
      <alignment vertical="center" wrapText="1"/>
    </xf>
    <xf numFmtId="0" fontId="16" fillId="0" borderId="9" xfId="0" applyFont="1" applyBorder="1" applyAlignment="1">
      <alignment vertical="center"/>
    </xf>
    <xf numFmtId="4" fontId="16" fillId="0" borderId="5" xfId="0" applyNumberFormat="1" applyFont="1" applyBorder="1"/>
    <xf numFmtId="4" fontId="16" fillId="0" borderId="1" xfId="0" applyNumberFormat="1" applyFont="1" applyBorder="1"/>
    <xf numFmtId="49" fontId="65" fillId="0" borderId="1" xfId="5" applyNumberFormat="1" applyFont="1" applyBorder="1" applyAlignment="1"/>
    <xf numFmtId="0" fontId="66" fillId="0" borderId="1" xfId="5" applyFont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4" fontId="16" fillId="0" borderId="1" xfId="22" applyNumberFormat="1" applyFont="1" applyBorder="1" applyAlignment="1">
      <alignment horizontal="center"/>
    </xf>
    <xf numFmtId="4" fontId="16" fillId="0" borderId="1" xfId="0" applyNumberFormat="1" applyFont="1" applyBorder="1" applyAlignment="1">
      <alignment horizontal="center"/>
    </xf>
    <xf numFmtId="1" fontId="16" fillId="0" borderId="1" xfId="0" applyNumberFormat="1" applyFont="1" applyBorder="1" applyAlignment="1">
      <alignment horizontal="center"/>
    </xf>
    <xf numFmtId="4" fontId="16" fillId="0" borderId="1" xfId="0" applyNumberFormat="1" applyFont="1" applyFill="1" applyBorder="1"/>
    <xf numFmtId="4" fontId="16" fillId="2" borderId="1" xfId="0" applyNumberFormat="1" applyFont="1" applyFill="1" applyBorder="1"/>
    <xf numFmtId="0" fontId="55" fillId="0" borderId="1" xfId="23" applyFont="1" applyFill="1" applyBorder="1" applyAlignment="1">
      <alignment horizontal="center" vertical="center" wrapText="1"/>
    </xf>
    <xf numFmtId="0" fontId="55" fillId="0" borderId="1" xfId="23" applyFont="1" applyFill="1" applyBorder="1" applyAlignment="1">
      <alignment horizontal="center"/>
    </xf>
    <xf numFmtId="0" fontId="16" fillId="0" borderId="1" xfId="0" applyFont="1" applyFill="1" applyBorder="1" applyAlignment="1"/>
    <xf numFmtId="0" fontId="16" fillId="0" borderId="1" xfId="23" applyFont="1" applyFill="1" applyBorder="1" applyAlignment="1">
      <alignment horizontal="center" vertical="center" wrapText="1"/>
    </xf>
    <xf numFmtId="0" fontId="16" fillId="0" borderId="1" xfId="23" applyFont="1" applyFill="1" applyBorder="1" applyAlignment="1">
      <alignment horizontal="center"/>
    </xf>
    <xf numFmtId="49" fontId="16" fillId="0" borderId="2" xfId="24" applyNumberFormat="1" applyFont="1" applyFill="1" applyBorder="1" applyAlignment="1">
      <alignment horizontal="center"/>
    </xf>
    <xf numFmtId="0" fontId="16" fillId="0" borderId="2" xfId="24" applyFont="1" applyBorder="1" applyAlignment="1">
      <alignment wrapText="1"/>
    </xf>
    <xf numFmtId="0" fontId="16" fillId="0" borderId="2" xfId="23" applyFont="1" applyFill="1" applyBorder="1" applyAlignment="1">
      <alignment horizontal="center" vertical="center" wrapText="1"/>
    </xf>
    <xf numFmtId="0" fontId="16" fillId="0" borderId="2" xfId="23" applyFont="1" applyFill="1" applyBorder="1" applyAlignment="1">
      <alignment horizontal="center"/>
    </xf>
    <xf numFmtId="0" fontId="37" fillId="0" borderId="2" xfId="0" applyFont="1" applyFill="1" applyBorder="1" applyAlignment="1">
      <alignment horizontal="center"/>
    </xf>
    <xf numFmtId="0" fontId="67" fillId="0" borderId="2" xfId="0" applyFont="1" applyFill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34" fillId="0" borderId="46" xfId="0" applyFont="1" applyFill="1" applyBorder="1" applyAlignment="1">
      <alignment vertical="center"/>
    </xf>
    <xf numFmtId="0" fontId="16" fillId="0" borderId="46" xfId="0" applyFont="1" applyFill="1" applyBorder="1" applyAlignment="1">
      <alignment vertical="center"/>
    </xf>
    <xf numFmtId="0" fontId="55" fillId="0" borderId="1" xfId="0" applyFont="1" applyFill="1" applyBorder="1" applyAlignment="1">
      <alignment horizontal="center" vertical="center"/>
    </xf>
    <xf numFmtId="3" fontId="33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16" applyFont="1" applyBorder="1" applyAlignment="1" applyProtection="1">
      <alignment horizontal="center" vertical="center" wrapText="1"/>
      <protection locked="0"/>
    </xf>
    <xf numFmtId="0" fontId="33" fillId="0" borderId="1" xfId="9" applyFont="1" applyFill="1" applyBorder="1" applyAlignment="1" applyProtection="1">
      <alignment horizontal="right"/>
      <protection locked="0"/>
    </xf>
    <xf numFmtId="0" fontId="33" fillId="0" borderId="1" xfId="9" applyFont="1" applyBorder="1" applyAlignment="1" applyProtection="1">
      <alignment wrapText="1"/>
      <protection locked="0"/>
    </xf>
    <xf numFmtId="0" fontId="8" fillId="0" borderId="5" xfId="16" applyFont="1" applyFill="1" applyBorder="1" applyAlignment="1" applyProtection="1">
      <alignment horizontal="center" vertical="center"/>
      <protection locked="0"/>
    </xf>
    <xf numFmtId="0" fontId="55" fillId="0" borderId="1" xfId="16" applyFont="1" applyBorder="1" applyAlignment="1" applyProtection="1">
      <alignment horizontal="center" vertical="center" wrapText="1"/>
      <protection locked="0"/>
    </xf>
    <xf numFmtId="0" fontId="55" fillId="0" borderId="1" xfId="16" applyFont="1" applyFill="1" applyBorder="1" applyAlignment="1" applyProtection="1">
      <alignment horizontal="center" vertical="center" wrapText="1"/>
      <protection locked="0"/>
    </xf>
    <xf numFmtId="0" fontId="70" fillId="0" borderId="1" xfId="0" applyFont="1" applyBorder="1" applyAlignment="1" applyProtection="1">
      <alignment horizontal="center" vertical="center" wrapText="1"/>
      <protection locked="0"/>
    </xf>
    <xf numFmtId="0" fontId="55" fillId="0" borderId="5" xfId="0" applyFont="1" applyFill="1" applyBorder="1" applyAlignment="1">
      <alignment horizontal="center" vertical="center"/>
    </xf>
    <xf numFmtId="0" fontId="16" fillId="0" borderId="5" xfId="20" applyFont="1" applyFill="1" applyBorder="1" applyAlignment="1">
      <alignment vertical="center"/>
    </xf>
    <xf numFmtId="2" fontId="16" fillId="0" borderId="5" xfId="16" applyNumberFormat="1" applyFont="1" applyFill="1" applyBorder="1" applyAlignment="1">
      <alignment horizontal="right" vertical="center"/>
    </xf>
    <xf numFmtId="4" fontId="16" fillId="0" borderId="21" xfId="16" applyNumberFormat="1" applyFont="1" applyFill="1" applyBorder="1" applyAlignment="1">
      <alignment horizontal="right" vertical="center"/>
    </xf>
    <xf numFmtId="4" fontId="16" fillId="0" borderId="1" xfId="21" applyNumberFormat="1" applyFont="1" applyFill="1" applyBorder="1" applyAlignment="1">
      <alignment vertical="center"/>
    </xf>
    <xf numFmtId="4" fontId="30" fillId="0" borderId="1" xfId="0" applyNumberFormat="1" applyFont="1" applyFill="1" applyBorder="1" applyAlignment="1">
      <alignment horizontal="center" vertical="center" wrapText="1"/>
    </xf>
    <xf numFmtId="3" fontId="55" fillId="0" borderId="5" xfId="0" applyNumberFormat="1" applyFont="1" applyFill="1" applyBorder="1" applyAlignment="1">
      <alignment horizontal="right" vertical="center"/>
    </xf>
    <xf numFmtId="3" fontId="30" fillId="0" borderId="1" xfId="0" applyNumberFormat="1" applyFont="1" applyBorder="1" applyAlignment="1" applyProtection="1">
      <alignment horizontal="center" vertical="center" wrapText="1"/>
      <protection locked="0"/>
    </xf>
    <xf numFmtId="0" fontId="30" fillId="0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 applyProtection="1">
      <alignment horizontal="center" vertical="center" wrapText="1"/>
      <protection locked="0"/>
    </xf>
    <xf numFmtId="3" fontId="16" fillId="0" borderId="5" xfId="0" applyNumberFormat="1" applyFont="1" applyBorder="1" applyAlignment="1" applyProtection="1">
      <alignment horizontal="center" vertical="center" wrapText="1"/>
      <protection locked="0"/>
    </xf>
    <xf numFmtId="3" fontId="16" fillId="0" borderId="5" xfId="16" applyNumberFormat="1" applyFont="1" applyBorder="1" applyAlignment="1" applyProtection="1">
      <alignment horizontal="center" vertical="center" wrapText="1"/>
      <protection locked="0"/>
    </xf>
    <xf numFmtId="3" fontId="16" fillId="0" borderId="1" xfId="16" applyNumberFormat="1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left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2" fontId="16" fillId="0" borderId="5" xfId="0" applyNumberFormat="1" applyFont="1" applyFill="1" applyBorder="1" applyAlignment="1">
      <alignment horizontal="center" vertical="center"/>
    </xf>
    <xf numFmtId="0" fontId="71" fillId="0" borderId="1" xfId="5" applyFont="1" applyFill="1" applyBorder="1" applyAlignment="1">
      <alignment horizontal="center" vertical="center" wrapText="1"/>
    </xf>
    <xf numFmtId="3" fontId="16" fillId="0" borderId="3" xfId="16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 wrapText="1"/>
    </xf>
    <xf numFmtId="0" fontId="16" fillId="2" borderId="9" xfId="19" applyFont="1" applyFill="1" applyBorder="1" applyAlignment="1">
      <alignment horizontal="left" vertical="center" wrapText="1"/>
    </xf>
    <xf numFmtId="3" fontId="16" fillId="0" borderId="9" xfId="16" applyNumberFormat="1" applyFont="1" applyBorder="1" applyAlignment="1">
      <alignment horizontal="center" vertical="center"/>
    </xf>
    <xf numFmtId="3" fontId="16" fillId="0" borderId="7" xfId="16" applyNumberFormat="1" applyFont="1" applyBorder="1" applyAlignment="1">
      <alignment horizontal="center" vertical="center"/>
    </xf>
    <xf numFmtId="0" fontId="71" fillId="0" borderId="1" xfId="28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6" fillId="0" borderId="5" xfId="16" applyFont="1" applyFill="1" applyBorder="1" applyAlignment="1">
      <alignment horizontal="right" vertical="center"/>
    </xf>
    <xf numFmtId="3" fontId="16" fillId="0" borderId="5" xfId="0" applyNumberFormat="1" applyFont="1" applyFill="1" applyBorder="1" applyAlignment="1">
      <alignment horizontal="right" vertical="center"/>
    </xf>
    <xf numFmtId="0" fontId="9" fillId="0" borderId="5" xfId="17" applyFont="1" applyFill="1" applyBorder="1" applyAlignment="1">
      <alignment horizontal="centerContinuous" vertical="center"/>
    </xf>
    <xf numFmtId="0" fontId="55" fillId="0" borderId="5" xfId="0" applyFont="1" applyFill="1" applyBorder="1" applyAlignment="1">
      <alignment vertical="center"/>
    </xf>
    <xf numFmtId="0" fontId="55" fillId="0" borderId="5" xfId="17" applyFont="1" applyFill="1" applyBorder="1" applyAlignment="1">
      <alignment vertical="center"/>
    </xf>
    <xf numFmtId="0" fontId="16" fillId="0" borderId="5" xfId="0" applyFont="1" applyFill="1" applyBorder="1" applyAlignment="1">
      <alignment horizontal="centerContinuous" vertical="center"/>
    </xf>
    <xf numFmtId="0" fontId="32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right" vertical="center"/>
    </xf>
    <xf numFmtId="0" fontId="55" fillId="0" borderId="1" xfId="0" applyFont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vertical="center"/>
    </xf>
    <xf numFmtId="0" fontId="16" fillId="7" borderId="6" xfId="0" applyFont="1" applyFill="1" applyBorder="1" applyAlignment="1">
      <alignment vertical="center"/>
    </xf>
    <xf numFmtId="0" fontId="32" fillId="0" borderId="1" xfId="0" applyFont="1" applyBorder="1" applyAlignment="1">
      <alignment horizontal="center" vertical="center"/>
    </xf>
    <xf numFmtId="0" fontId="37" fillId="0" borderId="1" xfId="5" applyFont="1" applyBorder="1"/>
    <xf numFmtId="0" fontId="55" fillId="0" borderId="1" xfId="0" applyFont="1" applyFill="1" applyBorder="1" applyAlignment="1">
      <alignment horizontal="center" vertical="center"/>
    </xf>
    <xf numFmtId="2" fontId="16" fillId="0" borderId="1" xfId="16" applyNumberFormat="1" applyFont="1" applyFill="1" applyBorder="1" applyAlignment="1">
      <alignment horizontal="right" vertical="center"/>
    </xf>
    <xf numFmtId="0" fontId="16" fillId="0" borderId="1" xfId="16" applyFont="1" applyFill="1" applyBorder="1" applyAlignment="1">
      <alignment horizontal="center" vertical="center"/>
    </xf>
    <xf numFmtId="0" fontId="16" fillId="0" borderId="5" xfId="16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 wrapText="1"/>
    </xf>
    <xf numFmtId="0" fontId="16" fillId="2" borderId="1" xfId="19" applyFont="1" applyFill="1" applyBorder="1" applyAlignment="1">
      <alignment horizontal="left" vertical="center" wrapText="1"/>
    </xf>
    <xf numFmtId="4" fontId="16" fillId="0" borderId="1" xfId="31" applyNumberFormat="1" applyFont="1" applyFill="1" applyBorder="1" applyAlignment="1">
      <alignment horizontal="center" vertical="center" wrapText="1"/>
    </xf>
    <xf numFmtId="4" fontId="72" fillId="0" borderId="1" xfId="0" applyNumberFormat="1" applyFont="1" applyBorder="1" applyAlignment="1">
      <alignment horizontal="center" vertical="center" wrapText="1"/>
    </xf>
    <xf numFmtId="0" fontId="71" fillId="0" borderId="1" xfId="5" applyFont="1" applyFill="1" applyBorder="1" applyAlignment="1">
      <alignment vertical="center" wrapText="1"/>
    </xf>
    <xf numFmtId="0" fontId="16" fillId="2" borderId="21" xfId="19" applyFont="1" applyFill="1" applyBorder="1" applyAlignment="1">
      <alignment horizontal="left" vertical="center" wrapText="1"/>
    </xf>
    <xf numFmtId="0" fontId="55" fillId="2" borderId="8" xfId="19" applyFont="1" applyFill="1" applyBorder="1" applyAlignment="1">
      <alignment horizontal="left" vertical="center" wrapText="1"/>
    </xf>
    <xf numFmtId="0" fontId="71" fillId="0" borderId="1" xfId="28" applyFont="1" applyFill="1" applyBorder="1" applyAlignment="1">
      <alignment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2" xfId="19" applyFont="1" applyFill="1" applyBorder="1" applyAlignment="1">
      <alignment horizontal="left" vertical="center" wrapText="1"/>
    </xf>
    <xf numFmtId="0" fontId="16" fillId="0" borderId="5" xfId="16" applyFont="1" applyFill="1" applyBorder="1" applyAlignment="1">
      <alignment horizontal="center" vertical="center"/>
    </xf>
    <xf numFmtId="0" fontId="71" fillId="0" borderId="9" xfId="5" applyFont="1" applyFill="1" applyBorder="1" applyAlignment="1">
      <alignment horizontal="center" vertical="center" wrapText="1"/>
    </xf>
    <xf numFmtId="0" fontId="71" fillId="0" borderId="9" xfId="5" applyFont="1" applyFill="1" applyBorder="1" applyAlignment="1">
      <alignment vertical="center" wrapText="1"/>
    </xf>
    <xf numFmtId="3" fontId="16" fillId="0" borderId="9" xfId="16" applyNumberFormat="1" applyFont="1" applyFill="1" applyBorder="1" applyAlignment="1">
      <alignment horizontal="center" vertical="center"/>
    </xf>
    <xf numFmtId="0" fontId="16" fillId="0" borderId="1" xfId="16" applyFont="1" applyFill="1" applyBorder="1" applyAlignment="1">
      <alignment horizontal="center" vertical="center"/>
    </xf>
    <xf numFmtId="0" fontId="16" fillId="0" borderId="1" xfId="16" applyFont="1" applyFill="1" applyBorder="1" applyAlignment="1">
      <alignment horizontal="left" vertical="center" wrapText="1"/>
    </xf>
    <xf numFmtId="3" fontId="29" fillId="12" borderId="1" xfId="16" applyNumberFormat="1" applyFont="1" applyFill="1" applyBorder="1" applyAlignment="1">
      <alignment horizontal="center" vertical="center"/>
    </xf>
    <xf numFmtId="0" fontId="0" fillId="0" borderId="0" xfId="0"/>
    <xf numFmtId="0" fontId="32" fillId="0" borderId="1" xfId="0" applyFont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3" fontId="59" fillId="13" borderId="1" xfId="16" applyNumberFormat="1" applyFont="1" applyFill="1" applyBorder="1" applyAlignment="1">
      <alignment horizontal="center" vertical="center"/>
    </xf>
    <xf numFmtId="3" fontId="29" fillId="12" borderId="5" xfId="16" applyNumberFormat="1" applyFont="1" applyFill="1" applyBorder="1" applyAlignment="1">
      <alignment horizontal="center" vertical="center"/>
    </xf>
    <xf numFmtId="0" fontId="16" fillId="0" borderId="1" xfId="16" applyFont="1" applyBorder="1" applyAlignment="1">
      <alignment horizontal="left" wrapText="1"/>
    </xf>
    <xf numFmtId="49" fontId="37" fillId="0" borderId="1" xfId="5" applyNumberFormat="1" applyFont="1" applyBorder="1" applyAlignment="1"/>
    <xf numFmtId="49" fontId="16" fillId="0" borderId="1" xfId="16" applyNumberFormat="1" applyFont="1" applyBorder="1" applyAlignment="1">
      <alignment horizontal="center" wrapText="1"/>
    </xf>
    <xf numFmtId="3" fontId="59" fillId="0" borderId="1" xfId="0" quotePrefix="1" applyNumberFormat="1" applyFont="1" applyFill="1" applyBorder="1" applyAlignment="1">
      <alignment horizontal="center" vertical="center"/>
    </xf>
    <xf numFmtId="49" fontId="16" fillId="0" borderId="13" xfId="16" applyNumberFormat="1" applyFont="1" applyFill="1" applyBorder="1" applyAlignment="1">
      <alignment horizontal="left" vertical="center"/>
    </xf>
    <xf numFmtId="0" fontId="16" fillId="0" borderId="13" xfId="16" applyFont="1" applyFill="1" applyBorder="1" applyAlignment="1">
      <alignment horizontal="left" vertical="center" wrapText="1"/>
    </xf>
    <xf numFmtId="3" fontId="16" fillId="0" borderId="13" xfId="0" quotePrefix="1" applyNumberFormat="1" applyFont="1" applyFill="1" applyBorder="1" applyAlignment="1">
      <alignment horizontal="center" vertical="center"/>
    </xf>
    <xf numFmtId="49" fontId="16" fillId="0" borderId="2" xfId="16" applyNumberFormat="1" applyFont="1" applyFill="1" applyBorder="1" applyAlignment="1">
      <alignment horizontal="left" vertical="center"/>
    </xf>
    <xf numFmtId="0" fontId="16" fillId="0" borderId="2" xfId="16" applyFont="1" applyFill="1" applyBorder="1" applyAlignment="1">
      <alignment horizontal="left" vertical="center" wrapText="1"/>
    </xf>
    <xf numFmtId="3" fontId="16" fillId="0" borderId="2" xfId="0" quotePrefix="1" applyNumberFormat="1" applyFont="1" applyFill="1" applyBorder="1" applyAlignment="1">
      <alignment horizontal="center" vertical="center"/>
    </xf>
    <xf numFmtId="3" fontId="59" fillId="0" borderId="42" xfId="0" quotePrefix="1" applyNumberFormat="1" applyFont="1" applyFill="1" applyBorder="1" applyAlignment="1">
      <alignment horizontal="center" vertical="center"/>
    </xf>
    <xf numFmtId="3" fontId="16" fillId="0" borderId="42" xfId="0" quotePrefix="1" applyNumberFormat="1" applyFont="1" applyFill="1" applyBorder="1" applyAlignment="1">
      <alignment horizontal="center" vertical="center"/>
    </xf>
    <xf numFmtId="3" fontId="55" fillId="0" borderId="42" xfId="0" quotePrefix="1" applyNumberFormat="1" applyFont="1" applyFill="1" applyBorder="1" applyAlignment="1">
      <alignment horizontal="center" vertical="center"/>
    </xf>
    <xf numFmtId="3" fontId="59" fillId="0" borderId="2" xfId="0" quotePrefix="1" applyNumberFormat="1" applyFont="1" applyFill="1" applyBorder="1" applyAlignment="1">
      <alignment horizontal="center" vertical="center"/>
    </xf>
    <xf numFmtId="3" fontId="59" fillId="0" borderId="4" xfId="0" quotePrefix="1" applyNumberFormat="1" applyFont="1" applyFill="1" applyBorder="1" applyAlignment="1">
      <alignment horizontal="center" vertical="center"/>
    </xf>
    <xf numFmtId="3" fontId="16" fillId="0" borderId="4" xfId="0" quotePrefix="1" applyNumberFormat="1" applyFont="1" applyFill="1" applyBorder="1" applyAlignment="1">
      <alignment horizontal="center" vertical="center"/>
    </xf>
    <xf numFmtId="3" fontId="59" fillId="0" borderId="13" xfId="0" quotePrefix="1" applyNumberFormat="1" applyFont="1" applyFill="1" applyBorder="1" applyAlignment="1">
      <alignment horizontal="center" vertical="center"/>
    </xf>
    <xf numFmtId="0" fontId="16" fillId="2" borderId="1" xfId="19" applyFont="1" applyFill="1" applyBorder="1" applyAlignment="1">
      <alignment horizontal="left" vertical="center" wrapText="1"/>
    </xf>
    <xf numFmtId="0" fontId="16" fillId="0" borderId="1" xfId="16" applyFont="1" applyFill="1" applyBorder="1" applyAlignment="1">
      <alignment horizontal="center" vertical="center"/>
    </xf>
    <xf numFmtId="0" fontId="16" fillId="0" borderId="5" xfId="16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16" fillId="0" borderId="1" xfId="16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16" applyFont="1" applyFill="1" applyBorder="1" applyAlignment="1">
      <alignment horizontal="left" vertical="center" wrapText="1"/>
    </xf>
    <xf numFmtId="0" fontId="16" fillId="0" borderId="1" xfId="16" applyFont="1" applyFill="1" applyBorder="1" applyAlignment="1">
      <alignment horizontal="left" vertical="center"/>
    </xf>
    <xf numFmtId="0" fontId="30" fillId="0" borderId="1" xfId="18" applyFont="1" applyFill="1" applyBorder="1" applyAlignment="1">
      <alignment horizontal="left" vertical="center" wrapText="1"/>
    </xf>
    <xf numFmtId="0" fontId="30" fillId="0" borderId="5" xfId="16" applyFont="1" applyFill="1" applyBorder="1" applyAlignment="1">
      <alignment horizontal="center" vertical="center"/>
    </xf>
    <xf numFmtId="1" fontId="55" fillId="0" borderId="1" xfId="0" applyNumberFormat="1" applyFont="1" applyFill="1" applyBorder="1" applyAlignment="1">
      <alignment horizontal="left" vertical="center"/>
    </xf>
    <xf numFmtId="1" fontId="55" fillId="0" borderId="1" xfId="0" applyNumberFormat="1" applyFont="1" applyFill="1" applyBorder="1" applyAlignment="1">
      <alignment horizontal="center" vertical="center"/>
    </xf>
    <xf numFmtId="49" fontId="16" fillId="0" borderId="1" xfId="20" applyNumberFormat="1" applyFont="1" applyFill="1" applyBorder="1" applyAlignment="1">
      <alignment horizontal="right" vertical="center"/>
    </xf>
    <xf numFmtId="0" fontId="16" fillId="0" borderId="1" xfId="20" applyFont="1" applyFill="1" applyBorder="1" applyAlignment="1">
      <alignment vertical="center"/>
    </xf>
    <xf numFmtId="4" fontId="16" fillId="0" borderId="8" xfId="16" applyNumberFormat="1" applyFont="1" applyFill="1" applyBorder="1" applyAlignment="1">
      <alignment horizontal="right" vertical="center"/>
    </xf>
    <xf numFmtId="3" fontId="16" fillId="0" borderId="1" xfId="21" applyNumberFormat="1" applyFont="1" applyFill="1" applyBorder="1" applyAlignment="1">
      <alignment vertical="center"/>
    </xf>
    <xf numFmtId="4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5" xfId="16" applyFont="1" applyFill="1" applyBorder="1" applyAlignment="1">
      <alignment horizontal="center" vertical="center"/>
    </xf>
    <xf numFmtId="0" fontId="16" fillId="0" borderId="5" xfId="16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49" fontId="16" fillId="0" borderId="5" xfId="2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41" fillId="0" borderId="0" xfId="5" applyFont="1" applyAlignment="1">
      <alignment vertical="center"/>
    </xf>
    <xf numFmtId="0" fontId="32" fillId="0" borderId="49" xfId="0" applyFont="1" applyBorder="1" applyAlignment="1">
      <alignment horizontal="center" vertical="center" wrapText="1"/>
    </xf>
    <xf numFmtId="4" fontId="16" fillId="0" borderId="51" xfId="16" applyNumberFormat="1" applyFont="1" applyFill="1" applyBorder="1" applyAlignment="1">
      <alignment vertical="center"/>
    </xf>
    <xf numFmtId="4" fontId="16" fillId="0" borderId="10" xfId="16" applyNumberFormat="1" applyFont="1" applyFill="1" applyBorder="1"/>
    <xf numFmtId="4" fontId="16" fillId="0" borderId="6" xfId="16" applyNumberFormat="1" applyFont="1" applyFill="1" applyBorder="1"/>
    <xf numFmtId="4" fontId="16" fillId="0" borderId="10" xfId="16" applyNumberFormat="1" applyFont="1" applyFill="1" applyBorder="1" applyAlignment="1">
      <alignment vertical="center"/>
    </xf>
    <xf numFmtId="4" fontId="16" fillId="0" borderId="9" xfId="0" applyNumberFormat="1" applyFont="1" applyBorder="1"/>
    <xf numFmtId="0" fontId="31" fillId="7" borderId="6" xfId="0" applyFont="1" applyFill="1" applyBorder="1" applyAlignment="1">
      <alignment horizontal="center" vertical="center"/>
    </xf>
    <xf numFmtId="0" fontId="31" fillId="7" borderId="1" xfId="0" applyFont="1" applyFill="1" applyBorder="1" applyAlignment="1">
      <alignment horizontal="center" vertical="center"/>
    </xf>
    <xf numFmtId="0" fontId="32" fillId="7" borderId="1" xfId="0" applyFont="1" applyFill="1" applyBorder="1"/>
    <xf numFmtId="0" fontId="32" fillId="7" borderId="8" xfId="0" applyFont="1" applyFill="1" applyBorder="1"/>
    <xf numFmtId="4" fontId="59" fillId="0" borderId="53" xfId="0" applyNumberFormat="1" applyFont="1" applyFill="1" applyBorder="1" applyAlignment="1">
      <alignment horizontal="center" vertical="center"/>
    </xf>
    <xf numFmtId="0" fontId="32" fillId="7" borderId="6" xfId="0" applyFont="1" applyFill="1" applyBorder="1"/>
    <xf numFmtId="49" fontId="16" fillId="0" borderId="5" xfId="20" applyNumberFormat="1" applyFont="1" applyFill="1" applyBorder="1" applyAlignment="1">
      <alignment horizontal="center" vertical="center"/>
    </xf>
    <xf numFmtId="49" fontId="16" fillId="0" borderId="5" xfId="20" applyNumberFormat="1" applyFont="1" applyFill="1" applyBorder="1" applyAlignment="1">
      <alignment horizontal="center"/>
    </xf>
    <xf numFmtId="0" fontId="20" fillId="0" borderId="20" xfId="0" applyFont="1" applyBorder="1" applyAlignment="1">
      <alignment vertical="center"/>
    </xf>
    <xf numFmtId="0" fontId="0" fillId="0" borderId="20" xfId="0" applyBorder="1"/>
    <xf numFmtId="0" fontId="8" fillId="0" borderId="25" xfId="0" applyFont="1" applyFill="1" applyBorder="1" applyAlignment="1">
      <alignment vertical="center"/>
    </xf>
    <xf numFmtId="0" fontId="19" fillId="0" borderId="19" xfId="3" applyFont="1" applyBorder="1" applyProtection="1"/>
    <xf numFmtId="0" fontId="19" fillId="0" borderId="20" xfId="3" applyFont="1" applyBorder="1" applyProtection="1"/>
    <xf numFmtId="0" fontId="56" fillId="0" borderId="15" xfId="0" applyFont="1" applyBorder="1"/>
    <xf numFmtId="0" fontId="9" fillId="0" borderId="15" xfId="0" applyFont="1" applyBorder="1"/>
    <xf numFmtId="0" fontId="16" fillId="2" borderId="8" xfId="19" applyFont="1" applyFill="1" applyBorder="1" applyAlignment="1">
      <alignment vertical="center" wrapText="1"/>
    </xf>
    <xf numFmtId="0" fontId="16" fillId="2" borderId="11" xfId="19" applyFont="1" applyFill="1" applyBorder="1" applyAlignment="1">
      <alignment vertical="center" wrapText="1"/>
    </xf>
    <xf numFmtId="0" fontId="16" fillId="2" borderId="6" xfId="19" applyFont="1" applyFill="1" applyBorder="1" applyAlignment="1">
      <alignment vertical="center" wrapText="1"/>
    </xf>
    <xf numFmtId="0" fontId="29" fillId="0" borderId="20" xfId="0" applyFont="1" applyFill="1" applyBorder="1" applyAlignment="1">
      <alignment vertical="center"/>
    </xf>
    <xf numFmtId="0" fontId="16" fillId="0" borderId="5" xfId="16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19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35" fillId="0" borderId="9" xfId="0" applyFont="1" applyFill="1" applyBorder="1" applyAlignment="1">
      <alignment horizontal="center" vertical="center"/>
    </xf>
    <xf numFmtId="0" fontId="35" fillId="0" borderId="49" xfId="0" applyFont="1" applyFill="1" applyBorder="1" applyAlignment="1">
      <alignment horizontal="center" vertical="center"/>
    </xf>
    <xf numFmtId="0" fontId="32" fillId="0" borderId="9" xfId="0" applyFont="1" applyFill="1" applyBorder="1" applyAlignment="1">
      <alignment horizontal="center" vertical="center" wrapText="1"/>
    </xf>
    <xf numFmtId="3" fontId="16" fillId="0" borderId="9" xfId="0" applyNumberFormat="1" applyFont="1" applyFill="1" applyBorder="1" applyAlignment="1">
      <alignment horizontal="right" vertical="center"/>
    </xf>
    <xf numFmtId="49" fontId="16" fillId="0" borderId="6" xfId="20" applyNumberFormat="1" applyFont="1" applyFill="1" applyBorder="1" applyAlignment="1">
      <alignment horizontal="right" vertical="center"/>
    </xf>
    <xf numFmtId="4" fontId="55" fillId="0" borderId="0" xfId="0" applyNumberFormat="1" applyFont="1" applyBorder="1" applyAlignment="1">
      <alignment vertical="center"/>
    </xf>
    <xf numFmtId="49" fontId="16" fillId="0" borderId="1" xfId="0" applyNumberFormat="1" applyFont="1" applyFill="1" applyBorder="1" applyAlignment="1">
      <alignment horizontal="right" vertical="center"/>
    </xf>
    <xf numFmtId="4" fontId="16" fillId="0" borderId="8" xfId="16" applyNumberFormat="1" applyFont="1" applyFill="1" applyBorder="1" applyAlignment="1">
      <alignment vertical="center"/>
    </xf>
    <xf numFmtId="0" fontId="78" fillId="0" borderId="1" xfId="5" applyFont="1" applyFill="1" applyBorder="1" applyAlignment="1">
      <alignment horizontal="center" vertical="center" wrapText="1"/>
    </xf>
    <xf numFmtId="0" fontId="78" fillId="0" borderId="1" xfId="5" applyFont="1" applyFill="1" applyBorder="1" applyAlignment="1">
      <alignment vertical="center" wrapText="1"/>
    </xf>
    <xf numFmtId="4" fontId="78" fillId="0" borderId="1" xfId="5" applyNumberFormat="1" applyFont="1" applyFill="1" applyBorder="1" applyAlignment="1">
      <alignment horizontal="center" vertical="center" wrapText="1"/>
    </xf>
    <xf numFmtId="0" fontId="71" fillId="0" borderId="1" xfId="5" applyFont="1" applyBorder="1" applyAlignment="1">
      <alignment vertical="center" wrapText="1"/>
    </xf>
    <xf numFmtId="49" fontId="37" fillId="0" borderId="1" xfId="5" applyNumberFormat="1" applyFont="1" applyBorder="1" applyAlignment="1">
      <alignment horizontal="center"/>
    </xf>
    <xf numFmtId="1" fontId="16" fillId="0" borderId="1" xfId="0" applyNumberFormat="1" applyFont="1" applyBorder="1" applyAlignment="1">
      <alignment horizontal="center" vertical="center"/>
    </xf>
    <xf numFmtId="0" fontId="66" fillId="0" borderId="1" xfId="5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16" fillId="0" borderId="1" xfId="18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/>
    </xf>
    <xf numFmtId="4" fontId="16" fillId="0" borderId="5" xfId="0" applyNumberFormat="1" applyFont="1" applyBorder="1" applyAlignment="1">
      <alignment vertical="center"/>
    </xf>
    <xf numFmtId="4" fontId="16" fillId="0" borderId="1" xfId="0" applyNumberFormat="1" applyFont="1" applyBorder="1" applyAlignment="1">
      <alignment vertical="center"/>
    </xf>
    <xf numFmtId="4" fontId="16" fillId="0" borderId="8" xfId="0" applyNumberFormat="1" applyFont="1" applyBorder="1" applyAlignment="1">
      <alignment vertical="center"/>
    </xf>
    <xf numFmtId="4" fontId="16" fillId="0" borderId="7" xfId="0" applyNumberFormat="1" applyFont="1" applyBorder="1" applyAlignment="1">
      <alignment vertical="center"/>
    </xf>
    <xf numFmtId="1" fontId="16" fillId="0" borderId="1" xfId="16" applyNumberFormat="1" applyFont="1" applyBorder="1" applyAlignment="1">
      <alignment vertical="center"/>
    </xf>
    <xf numFmtId="1" fontId="16" fillId="0" borderId="1" xfId="16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16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wrapText="1"/>
    </xf>
    <xf numFmtId="0" fontId="77" fillId="0" borderId="0" xfId="0" applyFont="1" applyFill="1" applyAlignment="1">
      <alignment horizontal="center"/>
    </xf>
    <xf numFmtId="4" fontId="59" fillId="0" borderId="1" xfId="0" applyNumberFormat="1" applyFont="1" applyBorder="1" applyAlignment="1">
      <alignment horizontal="center" vertical="center"/>
    </xf>
    <xf numFmtId="4" fontId="59" fillId="0" borderId="1" xfId="0" applyNumberFormat="1" applyFont="1" applyBorder="1" applyAlignment="1">
      <alignment horizontal="center"/>
    </xf>
    <xf numFmtId="49" fontId="37" fillId="0" borderId="2" xfId="5" applyNumberFormat="1" applyFont="1" applyBorder="1" applyAlignment="1">
      <alignment horizontal="center"/>
    </xf>
    <xf numFmtId="0" fontId="37" fillId="0" borderId="2" xfId="5" applyFont="1" applyBorder="1"/>
    <xf numFmtId="0" fontId="16" fillId="0" borderId="2" xfId="0" applyFont="1" applyBorder="1" applyAlignment="1">
      <alignment horizontal="center"/>
    </xf>
    <xf numFmtId="4" fontId="59" fillId="0" borderId="2" xfId="0" applyNumberFormat="1" applyFont="1" applyBorder="1" applyAlignment="1">
      <alignment horizontal="center"/>
    </xf>
    <xf numFmtId="4" fontId="16" fillId="0" borderId="2" xfId="0" applyNumberFormat="1" applyFont="1" applyBorder="1" applyAlignment="1">
      <alignment horizontal="center"/>
    </xf>
    <xf numFmtId="1" fontId="16" fillId="0" borderId="2" xfId="16" applyNumberFormat="1" applyFont="1" applyBorder="1" applyAlignment="1">
      <alignment vertical="center"/>
    </xf>
    <xf numFmtId="4" fontId="59" fillId="0" borderId="5" xfId="0" applyNumberFormat="1" applyFont="1" applyFill="1" applyBorder="1" applyAlignment="1">
      <alignment horizontal="center" vertical="center"/>
    </xf>
    <xf numFmtId="4" fontId="59" fillId="0" borderId="5" xfId="0" applyNumberFormat="1" applyFont="1" applyFill="1" applyBorder="1" applyAlignment="1">
      <alignment horizontal="center"/>
    </xf>
    <xf numFmtId="4" fontId="16" fillId="0" borderId="5" xfId="0" applyNumberFormat="1" applyFont="1" applyFill="1" applyBorder="1" applyAlignment="1">
      <alignment horizontal="center"/>
    </xf>
    <xf numFmtId="0" fontId="16" fillId="0" borderId="12" xfId="0" applyFont="1" applyBorder="1"/>
    <xf numFmtId="0" fontId="16" fillId="0" borderId="12" xfId="0" applyFont="1" applyBorder="1" applyAlignment="1">
      <alignment wrapText="1"/>
    </xf>
    <xf numFmtId="4" fontId="16" fillId="0" borderId="12" xfId="0" applyNumberFormat="1" applyFont="1" applyBorder="1"/>
    <xf numFmtId="0" fontId="16" fillId="0" borderId="5" xfId="0" applyFont="1" applyBorder="1" applyAlignment="1">
      <alignment wrapText="1"/>
    </xf>
    <xf numFmtId="4" fontId="59" fillId="0" borderId="5" xfId="0" applyNumberFormat="1" applyFont="1" applyBorder="1"/>
    <xf numFmtId="4" fontId="59" fillId="0" borderId="1" xfId="0" applyNumberFormat="1" applyFont="1" applyBorder="1"/>
    <xf numFmtId="0" fontId="59" fillId="0" borderId="1" xfId="0" applyFont="1" applyBorder="1"/>
    <xf numFmtId="0" fontId="59" fillId="0" borderId="1" xfId="0" applyFont="1" applyBorder="1" applyAlignment="1">
      <alignment wrapText="1"/>
    </xf>
    <xf numFmtId="49" fontId="16" fillId="0" borderId="1" xfId="0" applyNumberFormat="1" applyFont="1" applyFill="1" applyBorder="1"/>
    <xf numFmtId="0" fontId="18" fillId="2" borderId="0" xfId="3" applyFont="1" applyFill="1" applyAlignment="1">
      <alignment horizontal="left"/>
    </xf>
    <xf numFmtId="0" fontId="10" fillId="2" borderId="0" xfId="3" applyFont="1" applyFill="1" applyAlignment="1">
      <alignment horizontal="left"/>
    </xf>
    <xf numFmtId="0" fontId="27" fillId="2" borderId="0" xfId="3" applyFont="1" applyFill="1" applyAlignment="1">
      <alignment horizontal="center"/>
    </xf>
    <xf numFmtId="0" fontId="30" fillId="0" borderId="1" xfId="0" applyFont="1" applyFill="1" applyBorder="1" applyAlignment="1" applyProtection="1">
      <alignment horizontal="center" vertical="center" wrapText="1"/>
    </xf>
    <xf numFmtId="0" fontId="32" fillId="0" borderId="1" xfId="0" applyFont="1" applyFill="1" applyBorder="1" applyAlignment="1" applyProtection="1">
      <alignment horizontal="center" vertical="center" textRotation="90" wrapText="1"/>
    </xf>
    <xf numFmtId="3" fontId="32" fillId="0" borderId="1" xfId="0" applyNumberFormat="1" applyFont="1" applyFill="1" applyBorder="1" applyAlignment="1" applyProtection="1">
      <alignment horizontal="center" vertical="center" wrapText="1"/>
    </xf>
    <xf numFmtId="0" fontId="32" fillId="0" borderId="1" xfId="0" applyFont="1" applyFill="1" applyBorder="1" applyAlignment="1" applyProtection="1">
      <alignment horizontal="center" vertical="center" wrapText="1"/>
    </xf>
    <xf numFmtId="3" fontId="32" fillId="0" borderId="1" xfId="0" applyNumberFormat="1" applyFont="1" applyFill="1" applyBorder="1" applyAlignment="1" applyProtection="1">
      <alignment horizontal="center" vertical="center" textRotation="90" wrapText="1"/>
    </xf>
    <xf numFmtId="49" fontId="68" fillId="0" borderId="18" xfId="12" applyNumberFormat="1" applyFont="1" applyFill="1" applyBorder="1" applyAlignment="1" applyProtection="1">
      <alignment horizontal="left" vertical="center" indent="1"/>
    </xf>
    <xf numFmtId="49" fontId="69" fillId="0" borderId="19" xfId="0" applyNumberFormat="1" applyFont="1" applyBorder="1" applyAlignment="1">
      <alignment horizontal="left" vertical="center" inden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0" borderId="1" xfId="3" applyFont="1" applyFill="1" applyBorder="1" applyAlignment="1" applyProtection="1">
      <alignment horizontal="center" vertical="center" wrapText="1"/>
    </xf>
    <xf numFmtId="0" fontId="32" fillId="2" borderId="1" xfId="0" applyFont="1" applyFill="1" applyBorder="1" applyAlignment="1" applyProtection="1">
      <alignment horizontal="center" vertical="center" wrapText="1"/>
    </xf>
    <xf numFmtId="0" fontId="30" fillId="2" borderId="1" xfId="0" applyFont="1" applyFill="1" applyBorder="1" applyAlignment="1" applyProtection="1">
      <alignment horizontal="center" vertical="center" wrapText="1"/>
    </xf>
    <xf numFmtId="0" fontId="32" fillId="2" borderId="1" xfId="0" applyFont="1" applyFill="1" applyBorder="1" applyAlignment="1" applyProtection="1">
      <alignment horizontal="center" vertical="center" textRotation="90" wrapText="1"/>
    </xf>
    <xf numFmtId="0" fontId="30" fillId="0" borderId="8" xfId="3" applyFont="1" applyBorder="1" applyAlignment="1" applyProtection="1">
      <alignment horizontal="center" vertical="center" wrapText="1"/>
    </xf>
    <xf numFmtId="0" fontId="30" fillId="0" borderId="6" xfId="3" applyFont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" xfId="3" applyFont="1" applyFill="1" applyBorder="1" applyAlignment="1" applyProtection="1">
      <alignment horizontal="center" vertical="center" wrapText="1"/>
    </xf>
    <xf numFmtId="0" fontId="30" fillId="2" borderId="8" xfId="9" applyFont="1" applyFill="1" applyBorder="1" applyAlignment="1" applyProtection="1">
      <alignment horizontal="center" vertical="center" wrapText="1"/>
    </xf>
    <xf numFmtId="0" fontId="30" fillId="2" borderId="11" xfId="9" applyFont="1" applyFill="1" applyBorder="1" applyAlignment="1" applyProtection="1">
      <alignment horizontal="center" vertical="center" wrapText="1"/>
    </xf>
    <xf numFmtId="0" fontId="30" fillId="2" borderId="6" xfId="9" applyFont="1" applyFill="1" applyBorder="1" applyAlignment="1" applyProtection="1">
      <alignment horizontal="center" vertical="center" wrapText="1"/>
    </xf>
    <xf numFmtId="0" fontId="16" fillId="0" borderId="13" xfId="16" applyFont="1" applyFill="1" applyBorder="1" applyAlignment="1">
      <alignment horizontal="center" vertical="center"/>
    </xf>
    <xf numFmtId="0" fontId="16" fillId="0" borderId="1" xfId="16" applyFont="1" applyFill="1" applyBorder="1" applyAlignment="1">
      <alignment horizontal="center" vertical="center"/>
    </xf>
    <xf numFmtId="0" fontId="16" fillId="0" borderId="2" xfId="16" applyFont="1" applyFill="1" applyBorder="1" applyAlignment="1">
      <alignment horizontal="center" vertical="center"/>
    </xf>
    <xf numFmtId="0" fontId="16" fillId="0" borderId="13" xfId="16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6" fillId="0" borderId="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16" fillId="0" borderId="1" xfId="16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5" xfId="16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59" fillId="0" borderId="5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30" fillId="0" borderId="0" xfId="16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right" vertical="center"/>
    </xf>
    <xf numFmtId="0" fontId="29" fillId="0" borderId="42" xfId="0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 vertical="center"/>
    </xf>
    <xf numFmtId="0" fontId="55" fillId="0" borderId="8" xfId="0" applyFont="1" applyFill="1" applyBorder="1" applyAlignment="1">
      <alignment horizontal="center" vertical="center" wrapText="1"/>
    </xf>
    <xf numFmtId="0" fontId="55" fillId="0" borderId="6" xfId="0" applyFont="1" applyFill="1" applyBorder="1" applyAlignment="1">
      <alignment horizontal="center" vertical="center" wrapText="1"/>
    </xf>
    <xf numFmtId="0" fontId="29" fillId="12" borderId="21" xfId="16" applyFont="1" applyFill="1" applyBorder="1" applyAlignment="1">
      <alignment horizontal="center" vertical="center"/>
    </xf>
    <xf numFmtId="0" fontId="29" fillId="12" borderId="15" xfId="16" applyFont="1" applyFill="1" applyBorder="1" applyAlignment="1">
      <alignment horizontal="center" vertical="center"/>
    </xf>
    <xf numFmtId="0" fontId="29" fillId="12" borderId="10" xfId="16" applyFont="1" applyFill="1" applyBorder="1" applyAlignment="1">
      <alignment horizontal="center" vertical="center"/>
    </xf>
    <xf numFmtId="0" fontId="29" fillId="12" borderId="1" xfId="16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right"/>
    </xf>
    <xf numFmtId="0" fontId="60" fillId="0" borderId="1" xfId="0" applyFont="1" applyBorder="1" applyAlignment="1">
      <alignment horizontal="right"/>
    </xf>
    <xf numFmtId="49" fontId="29" fillId="12" borderId="1" xfId="0" applyNumberFormat="1" applyFont="1" applyFill="1" applyBorder="1" applyAlignment="1">
      <alignment horizont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57" fillId="28" borderId="1" xfId="0" applyFont="1" applyFill="1" applyBorder="1" applyAlignment="1">
      <alignment horizontal="right"/>
    </xf>
    <xf numFmtId="0" fontId="57" fillId="0" borderId="8" xfId="0" applyFont="1" applyBorder="1" applyAlignment="1">
      <alignment horizontal="right"/>
    </xf>
    <xf numFmtId="0" fontId="57" fillId="0" borderId="11" xfId="0" applyFont="1" applyBorder="1" applyAlignment="1">
      <alignment horizontal="right"/>
    </xf>
    <xf numFmtId="0" fontId="57" fillId="0" borderId="6" xfId="0" applyFont="1" applyBorder="1" applyAlignment="1">
      <alignment horizontal="right"/>
    </xf>
    <xf numFmtId="0" fontId="57" fillId="12" borderId="1" xfId="0" applyFont="1" applyFill="1" applyBorder="1" applyAlignment="1">
      <alignment horizontal="center"/>
    </xf>
    <xf numFmtId="0" fontId="57" fillId="0" borderId="1" xfId="0" applyFont="1" applyBorder="1" applyAlignment="1">
      <alignment horizontal="right"/>
    </xf>
    <xf numFmtId="0" fontId="57" fillId="0" borderId="1" xfId="0" applyFont="1" applyFill="1" applyBorder="1" applyAlignment="1">
      <alignment horizontal="right"/>
    </xf>
    <xf numFmtId="0" fontId="57" fillId="12" borderId="8" xfId="0" applyFont="1" applyFill="1" applyBorder="1" applyAlignment="1">
      <alignment horizontal="center"/>
    </xf>
    <xf numFmtId="0" fontId="57" fillId="12" borderId="11" xfId="0" applyFont="1" applyFill="1" applyBorder="1" applyAlignment="1">
      <alignment horizontal="center"/>
    </xf>
    <xf numFmtId="0" fontId="57" fillId="12" borderId="6" xfId="0" applyFont="1" applyFill="1" applyBorder="1" applyAlignment="1">
      <alignment horizontal="center"/>
    </xf>
    <xf numFmtId="0" fontId="57" fillId="12" borderId="5" xfId="0" applyFont="1" applyFill="1" applyBorder="1" applyAlignment="1">
      <alignment horizontal="center"/>
    </xf>
    <xf numFmtId="0" fontId="58" fillId="0" borderId="2" xfId="0" applyFont="1" applyFill="1" applyBorder="1" applyAlignment="1">
      <alignment vertical="center"/>
    </xf>
    <xf numFmtId="16" fontId="29" fillId="0" borderId="42" xfId="0" applyNumberFormat="1" applyFont="1" applyFill="1" applyBorder="1" applyAlignment="1">
      <alignment vertical="center"/>
    </xf>
    <xf numFmtId="0" fontId="60" fillId="0" borderId="42" xfId="0" applyFont="1" applyFill="1" applyBorder="1" applyAlignment="1">
      <alignment vertical="center"/>
    </xf>
    <xf numFmtId="0" fontId="29" fillId="12" borderId="8" xfId="0" applyFont="1" applyFill="1" applyBorder="1" applyAlignment="1">
      <alignment horizontal="center" vertical="center"/>
    </xf>
    <xf numFmtId="0" fontId="29" fillId="12" borderId="11" xfId="0" applyFont="1" applyFill="1" applyBorder="1" applyAlignment="1">
      <alignment horizontal="center" vertical="center"/>
    </xf>
    <xf numFmtId="0" fontId="29" fillId="12" borderId="6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16" fontId="29" fillId="0" borderId="4" xfId="0" applyNumberFormat="1" applyFont="1" applyFill="1" applyBorder="1" applyAlignment="1">
      <alignment vertical="center"/>
    </xf>
    <xf numFmtId="0" fontId="60" fillId="0" borderId="4" xfId="0" applyFont="1" applyFill="1" applyBorder="1" applyAlignment="1">
      <alignment vertical="center"/>
    </xf>
    <xf numFmtId="0" fontId="29" fillId="12" borderId="21" xfId="0" applyFont="1" applyFill="1" applyBorder="1" applyAlignment="1">
      <alignment horizontal="center" vertical="center"/>
    </xf>
    <xf numFmtId="0" fontId="29" fillId="12" borderId="15" xfId="0" applyFont="1" applyFill="1" applyBorder="1" applyAlignment="1">
      <alignment horizontal="center" vertical="center"/>
    </xf>
    <xf numFmtId="0" fontId="29" fillId="12" borderId="10" xfId="0" applyFont="1" applyFill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16" fontId="29" fillId="2" borderId="4" xfId="0" applyNumberFormat="1" applyFont="1" applyFill="1" applyBorder="1" applyAlignment="1">
      <alignment vertical="center"/>
    </xf>
    <xf numFmtId="0" fontId="60" fillId="0" borderId="4" xfId="0" applyFont="1" applyBorder="1" applyAlignment="1">
      <alignment vertical="center"/>
    </xf>
    <xf numFmtId="2" fontId="55" fillId="0" borderId="9" xfId="0" applyNumberFormat="1" applyFont="1" applyBorder="1" applyAlignment="1">
      <alignment horizontal="center" vertical="center"/>
    </xf>
    <xf numFmtId="2" fontId="55" fillId="0" borderId="4" xfId="0" applyNumberFormat="1" applyFont="1" applyBorder="1" applyAlignment="1">
      <alignment horizontal="center" vertical="center"/>
    </xf>
    <xf numFmtId="0" fontId="29" fillId="0" borderId="4" xfId="0" applyFont="1" applyBorder="1" applyAlignment="1">
      <alignment vertical="center"/>
    </xf>
    <xf numFmtId="0" fontId="29" fillId="12" borderId="1" xfId="0" applyFont="1" applyFill="1" applyBorder="1" applyAlignment="1">
      <alignment vertical="center"/>
    </xf>
    <xf numFmtId="0" fontId="60" fillId="12" borderId="1" xfId="0" applyFont="1" applyFill="1" applyBorder="1" applyAlignment="1">
      <alignment vertical="center"/>
    </xf>
    <xf numFmtId="0" fontId="29" fillId="12" borderId="5" xfId="0" applyFont="1" applyFill="1" applyBorder="1" applyAlignment="1">
      <alignment vertical="center"/>
    </xf>
    <xf numFmtId="0" fontId="60" fillId="12" borderId="5" xfId="0" applyFont="1" applyFill="1" applyBorder="1" applyAlignment="1">
      <alignment vertical="center"/>
    </xf>
    <xf numFmtId="0" fontId="29" fillId="5" borderId="5" xfId="0" applyFont="1" applyFill="1" applyBorder="1" applyAlignment="1">
      <alignment vertical="center"/>
    </xf>
    <xf numFmtId="0" fontId="60" fillId="0" borderId="5" xfId="0" applyFont="1" applyBorder="1" applyAlignment="1">
      <alignment vertical="center"/>
    </xf>
    <xf numFmtId="16" fontId="29" fillId="5" borderId="1" xfId="0" applyNumberFormat="1" applyFont="1" applyFill="1" applyBorder="1" applyAlignment="1">
      <alignment vertical="center"/>
    </xf>
    <xf numFmtId="0" fontId="60" fillId="0" borderId="1" xfId="0" applyFont="1" applyBorder="1" applyAlignment="1">
      <alignment vertical="center"/>
    </xf>
    <xf numFmtId="0" fontId="29" fillId="12" borderId="5" xfId="16" applyFont="1" applyFill="1" applyBorder="1" applyAlignment="1">
      <alignment horizontal="center" vertical="center"/>
    </xf>
    <xf numFmtId="0" fontId="59" fillId="13" borderId="1" xfId="16" applyFont="1" applyFill="1" applyBorder="1" applyAlignment="1">
      <alignment horizontal="center" vertical="center"/>
    </xf>
    <xf numFmtId="0" fontId="62" fillId="0" borderId="9" xfId="0" applyFont="1" applyBorder="1" applyAlignment="1">
      <alignment horizontal="center" vertical="center"/>
    </xf>
    <xf numFmtId="0" fontId="62" fillId="0" borderId="4" xfId="0" applyFont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63" fillId="0" borderId="8" xfId="0" applyFont="1" applyBorder="1" applyAlignment="1">
      <alignment horizontal="center" vertical="center"/>
    </xf>
    <xf numFmtId="0" fontId="63" fillId="0" borderId="6" xfId="0" applyFont="1" applyBorder="1" applyAlignment="1">
      <alignment horizontal="center" vertical="center"/>
    </xf>
    <xf numFmtId="49" fontId="40" fillId="6" borderId="8" xfId="0" applyNumberFormat="1" applyFont="1" applyFill="1" applyBorder="1" applyAlignment="1">
      <alignment horizontal="left" vertical="center" wrapText="1"/>
    </xf>
    <xf numFmtId="49" fontId="40" fillId="6" borderId="11" xfId="0" applyNumberFormat="1" applyFont="1" applyFill="1" applyBorder="1" applyAlignment="1">
      <alignment horizontal="left" vertical="center" wrapText="1"/>
    </xf>
    <xf numFmtId="49" fontId="40" fillId="6" borderId="6" xfId="0" applyNumberFormat="1" applyFont="1" applyFill="1" applyBorder="1" applyAlignment="1">
      <alignment horizontal="left" vertical="center" wrapText="1"/>
    </xf>
    <xf numFmtId="0" fontId="32" fillId="6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59" fillId="0" borderId="50" xfId="0" applyFont="1" applyBorder="1" applyAlignment="1">
      <alignment horizontal="center" vertical="center"/>
    </xf>
    <xf numFmtId="0" fontId="59" fillId="0" borderId="41" xfId="0" applyFont="1" applyBorder="1" applyAlignment="1">
      <alignment horizontal="center" vertical="center"/>
    </xf>
    <xf numFmtId="0" fontId="59" fillId="0" borderId="45" xfId="0" applyFont="1" applyBorder="1" applyAlignment="1">
      <alignment horizontal="center" vertical="center"/>
    </xf>
    <xf numFmtId="0" fontId="59" fillId="0" borderId="50" xfId="0" applyFont="1" applyFill="1" applyBorder="1" applyAlignment="1">
      <alignment horizontal="center" vertical="center"/>
    </xf>
    <xf numFmtId="0" fontId="59" fillId="0" borderId="41" xfId="0" applyFont="1" applyFill="1" applyBorder="1" applyAlignment="1">
      <alignment horizontal="center" vertical="center"/>
    </xf>
    <xf numFmtId="0" fontId="59" fillId="0" borderId="45" xfId="0" applyFont="1" applyFill="1" applyBorder="1" applyAlignment="1">
      <alignment horizontal="center" vertical="center"/>
    </xf>
    <xf numFmtId="0" fontId="16" fillId="0" borderId="21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61" fillId="0" borderId="52" xfId="0" applyFont="1" applyBorder="1" applyAlignment="1">
      <alignment horizontal="center" vertical="center"/>
    </xf>
    <xf numFmtId="0" fontId="61" fillId="0" borderId="40" xfId="0" applyFont="1" applyBorder="1" applyAlignment="1">
      <alignment horizontal="center" vertical="center"/>
    </xf>
    <xf numFmtId="0" fontId="34" fillId="0" borderId="5" xfId="0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37" fillId="0" borderId="5" xfId="0" applyFont="1" applyFill="1" applyBorder="1" applyAlignment="1">
      <alignment horizontal="center" vertical="center"/>
    </xf>
    <xf numFmtId="0" fontId="16" fillId="0" borderId="1" xfId="16" applyFont="1" applyFill="1" applyBorder="1" applyAlignment="1">
      <alignment horizontal="left" vertical="center"/>
    </xf>
    <xf numFmtId="0" fontId="16" fillId="0" borderId="8" xfId="16" applyFont="1" applyFill="1" applyBorder="1" applyAlignment="1">
      <alignment horizontal="left" vertical="center" wrapText="1"/>
    </xf>
    <xf numFmtId="0" fontId="16" fillId="0" borderId="11" xfId="16" applyFont="1" applyFill="1" applyBorder="1" applyAlignment="1">
      <alignment horizontal="left" vertical="center" wrapText="1"/>
    </xf>
    <xf numFmtId="0" fontId="16" fillId="0" borderId="6" xfId="16" applyFont="1" applyFill="1" applyBorder="1" applyAlignment="1">
      <alignment horizontal="left" vertical="center" wrapText="1"/>
    </xf>
    <xf numFmtId="0" fontId="16" fillId="0" borderId="8" xfId="19" applyFont="1" applyFill="1" applyBorder="1" applyAlignment="1">
      <alignment horizontal="left" vertical="center" wrapText="1"/>
    </xf>
    <xf numFmtId="0" fontId="16" fillId="0" borderId="11" xfId="19" applyFont="1" applyFill="1" applyBorder="1" applyAlignment="1">
      <alignment horizontal="left" vertical="center" wrapText="1"/>
    </xf>
    <xf numFmtId="0" fontId="16" fillId="0" borderId="6" xfId="19" applyFont="1" applyFill="1" applyBorder="1" applyAlignment="1">
      <alignment horizontal="left" vertical="center" wrapText="1"/>
    </xf>
    <xf numFmtId="0" fontId="16" fillId="0" borderId="8" xfId="16" applyFont="1" applyFill="1" applyBorder="1" applyAlignment="1">
      <alignment horizontal="left" vertical="center"/>
    </xf>
    <xf numFmtId="0" fontId="16" fillId="0" borderId="11" xfId="16" applyFont="1" applyFill="1" applyBorder="1" applyAlignment="1">
      <alignment horizontal="left" vertical="center"/>
    </xf>
    <xf numFmtId="0" fontId="16" fillId="0" borderId="6" xfId="16" applyFont="1" applyFill="1" applyBorder="1" applyAlignment="1">
      <alignment horizontal="left" vertical="center"/>
    </xf>
    <xf numFmtId="0" fontId="16" fillId="0" borderId="8" xfId="16" applyFont="1" applyBorder="1" applyAlignment="1">
      <alignment horizontal="left" vertical="center" wrapText="1"/>
    </xf>
    <xf numFmtId="0" fontId="16" fillId="0" borderId="11" xfId="16" applyFont="1" applyBorder="1" applyAlignment="1">
      <alignment horizontal="left" vertical="center" wrapText="1"/>
    </xf>
    <xf numFmtId="0" fontId="16" fillId="0" borderId="6" xfId="16" applyFont="1" applyBorder="1" applyAlignment="1">
      <alignment horizontal="left" vertical="center" wrapText="1"/>
    </xf>
    <xf numFmtId="16" fontId="16" fillId="0" borderId="8" xfId="16" applyNumberFormat="1" applyFont="1" applyFill="1" applyBorder="1" applyAlignment="1">
      <alignment horizontal="left" vertical="center"/>
    </xf>
    <xf numFmtId="16" fontId="16" fillId="0" borderId="11" xfId="16" applyNumberFormat="1" applyFont="1" applyFill="1" applyBorder="1" applyAlignment="1">
      <alignment horizontal="left" vertical="center"/>
    </xf>
    <xf numFmtId="16" fontId="16" fillId="0" borderId="6" xfId="16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left" vertical="center" wrapText="1"/>
    </xf>
    <xf numFmtId="0" fontId="30" fillId="0" borderId="1" xfId="18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16" fillId="0" borderId="1" xfId="16" applyFont="1" applyFill="1" applyBorder="1" applyAlignment="1">
      <alignment horizontal="left" vertical="center" wrapText="1"/>
    </xf>
    <xf numFmtId="0" fontId="16" fillId="0" borderId="1" xfId="18" applyFont="1" applyFill="1" applyBorder="1" applyAlignment="1">
      <alignment horizontal="left" vertical="center" wrapText="1"/>
    </xf>
    <xf numFmtId="167" fontId="45" fillId="0" borderId="18" xfId="12" applyNumberFormat="1" applyFont="1" applyBorder="1" applyAlignment="1" applyProtection="1">
      <alignment horizontal="center" vertical="center" wrapText="1"/>
    </xf>
    <xf numFmtId="167" fontId="45" fillId="0" borderId="19" xfId="12" applyNumberFormat="1" applyFont="1" applyBorder="1" applyAlignment="1" applyProtection="1">
      <alignment horizontal="center" vertical="center" wrapText="1"/>
    </xf>
    <xf numFmtId="167" fontId="45" fillId="0" borderId="20" xfId="12" applyNumberFormat="1" applyFont="1" applyBorder="1" applyAlignment="1" applyProtection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 wrapText="1"/>
    </xf>
    <xf numFmtId="49" fontId="16" fillId="0" borderId="1" xfId="18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left"/>
    </xf>
    <xf numFmtId="49" fontId="16" fillId="0" borderId="1" xfId="0" applyNumberFormat="1" applyFont="1" applyFill="1" applyBorder="1" applyAlignment="1">
      <alignment horizontal="left" wrapText="1"/>
    </xf>
    <xf numFmtId="16" fontId="16" fillId="2" borderId="8" xfId="16" applyNumberFormat="1" applyFont="1" applyFill="1" applyBorder="1" applyAlignment="1">
      <alignment horizontal="left" vertical="center"/>
    </xf>
    <xf numFmtId="16" fontId="16" fillId="2" borderId="11" xfId="16" applyNumberFormat="1" applyFont="1" applyFill="1" applyBorder="1" applyAlignment="1">
      <alignment horizontal="left" vertical="center"/>
    </xf>
    <xf numFmtId="16" fontId="16" fillId="2" borderId="6" xfId="16" applyNumberFormat="1" applyFont="1" applyFill="1" applyBorder="1" applyAlignment="1">
      <alignment horizontal="left" vertical="center"/>
    </xf>
    <xf numFmtId="16" fontId="16" fillId="0" borderId="8" xfId="16" applyNumberFormat="1" applyFont="1" applyBorder="1" applyAlignment="1">
      <alignment horizontal="left" vertical="center"/>
    </xf>
    <xf numFmtId="16" fontId="16" fillId="0" borderId="11" xfId="16" applyNumberFormat="1" applyFont="1" applyBorder="1" applyAlignment="1">
      <alignment horizontal="left" vertical="center"/>
    </xf>
    <xf numFmtId="16" fontId="16" fillId="0" borderId="6" xfId="16" applyNumberFormat="1" applyFont="1" applyBorder="1" applyAlignment="1">
      <alignment horizontal="left" vertical="center"/>
    </xf>
    <xf numFmtId="0" fontId="16" fillId="0" borderId="8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0" fontId="16" fillId="0" borderId="6" xfId="0" applyFont="1" applyFill="1" applyBorder="1" applyAlignment="1">
      <alignment horizontal="left"/>
    </xf>
    <xf numFmtId="0" fontId="16" fillId="0" borderId="8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2" borderId="8" xfId="19" applyFont="1" applyFill="1" applyBorder="1" applyAlignment="1">
      <alignment horizontal="left" vertical="top" wrapText="1"/>
    </xf>
    <xf numFmtId="0" fontId="16" fillId="2" borderId="11" xfId="19" applyFont="1" applyFill="1" applyBorder="1" applyAlignment="1">
      <alignment horizontal="left" vertical="top" wrapText="1"/>
    </xf>
    <xf numFmtId="0" fontId="16" fillId="2" borderId="6" xfId="19" applyFont="1" applyFill="1" applyBorder="1" applyAlignment="1">
      <alignment horizontal="left" vertical="top" wrapText="1"/>
    </xf>
    <xf numFmtId="0" fontId="55" fillId="2" borderId="8" xfId="19" applyFont="1" applyFill="1" applyBorder="1" applyAlignment="1">
      <alignment horizontal="left" vertical="top" wrapText="1"/>
    </xf>
    <xf numFmtId="0" fontId="55" fillId="2" borderId="11" xfId="19" applyFont="1" applyFill="1" applyBorder="1" applyAlignment="1">
      <alignment horizontal="left" vertical="top" wrapText="1"/>
    </xf>
    <xf numFmtId="0" fontId="55" fillId="2" borderId="6" xfId="19" applyFont="1" applyFill="1" applyBorder="1" applyAlignment="1">
      <alignment horizontal="left" vertical="top" wrapText="1"/>
    </xf>
    <xf numFmtId="0" fontId="16" fillId="2" borderId="8" xfId="19" applyFont="1" applyFill="1" applyBorder="1" applyAlignment="1">
      <alignment horizontal="left" vertical="center" wrapText="1"/>
    </xf>
    <xf numFmtId="0" fontId="16" fillId="2" borderId="11" xfId="19" applyFont="1" applyFill="1" applyBorder="1" applyAlignment="1">
      <alignment horizontal="left" vertical="center" wrapText="1"/>
    </xf>
    <xf numFmtId="0" fontId="16" fillId="2" borderId="6" xfId="19" applyFont="1" applyFill="1" applyBorder="1" applyAlignment="1">
      <alignment horizontal="left" vertical="center" wrapText="1"/>
    </xf>
    <xf numFmtId="0" fontId="55" fillId="0" borderId="8" xfId="19" applyFont="1" applyFill="1" applyBorder="1" applyAlignment="1">
      <alignment horizontal="left" vertical="center" wrapText="1"/>
    </xf>
    <xf numFmtId="0" fontId="55" fillId="0" borderId="11" xfId="19" applyFont="1" applyFill="1" applyBorder="1" applyAlignment="1">
      <alignment horizontal="left" vertical="center" wrapText="1"/>
    </xf>
    <xf numFmtId="0" fontId="55" fillId="0" borderId="6" xfId="19" applyFont="1" applyFill="1" applyBorder="1" applyAlignment="1">
      <alignment horizontal="left" vertical="center" wrapText="1"/>
    </xf>
    <xf numFmtId="0" fontId="16" fillId="0" borderId="8" xfId="18" applyFont="1" applyFill="1" applyBorder="1" applyAlignment="1">
      <alignment horizontal="left" vertical="center" wrapText="1"/>
    </xf>
    <xf numFmtId="0" fontId="16" fillId="0" borderId="11" xfId="18" applyFont="1" applyFill="1" applyBorder="1" applyAlignment="1">
      <alignment horizontal="left" vertical="center" wrapText="1"/>
    </xf>
    <xf numFmtId="0" fontId="16" fillId="0" borderId="6" xfId="18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wrapText="1"/>
    </xf>
    <xf numFmtId="49" fontId="16" fillId="0" borderId="5" xfId="0" applyNumberFormat="1" applyFont="1" applyFill="1" applyBorder="1" applyAlignment="1">
      <alignment horizontal="center" vertical="center"/>
    </xf>
  </cellXfs>
  <cellStyles count="59"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Bad 2" xfId="44"/>
    <cellStyle name="Comma" xfId="15" builtinId="3"/>
    <cellStyle name="Comma 2" xfId="25"/>
    <cellStyle name="ContentsHyperlink" xfId="1"/>
    <cellStyle name="Currency 2" xfId="45"/>
    <cellStyle name="Emphasis 1" xfId="46"/>
    <cellStyle name="Emphasis 2" xfId="47"/>
    <cellStyle name="Emphasis 3" xfId="48"/>
    <cellStyle name="Hyperlink" xfId="2" builtinId="8"/>
    <cellStyle name="Linked Cell 2" xfId="49"/>
    <cellStyle name="Linked Cell 2 2" xfId="50"/>
    <cellStyle name="Normal" xfId="0" builtinId="0"/>
    <cellStyle name="Normal 10" xfId="28"/>
    <cellStyle name="Normal 13" xfId="31"/>
    <cellStyle name="Normal 2" xfId="3"/>
    <cellStyle name="Normal 2 2" xfId="4"/>
    <cellStyle name="Normal 3" xfId="5"/>
    <cellStyle name="Normal 3 2" xfId="6"/>
    <cellStyle name="Normal 3_2017 BOLNICA tab usluge Plan Sokobanja  01.01-30.06.2017" xfId="51"/>
    <cellStyle name="Normal 4" xfId="7"/>
    <cellStyle name="Normal 4 2" xfId="14"/>
    <cellStyle name="Normal 4 2 2" xfId="30"/>
    <cellStyle name="Normal 4 3" xfId="26"/>
    <cellStyle name="Normal 4 4" xfId="27"/>
    <cellStyle name="Normal 4 5" xfId="29"/>
    <cellStyle name="Normal 4 6" xfId="52"/>
    <cellStyle name="Normal 5" xfId="53"/>
    <cellStyle name="Normal_BOLNICA-INSTITUT NIŠKA BANJA-NOVE PLANSKE TAB 2013" xfId="16"/>
    <cellStyle name="Normál_Izvrsenje-PLAN2011" xfId="54"/>
    <cellStyle name="Normal_IZVRŠENJE  PLANA I-IX 2012-za UO i načelnike" xfId="18"/>
    <cellStyle name="Normal_IZVRŠENJE I-VI 2009" xfId="20"/>
    <cellStyle name="Normal_normativ kadra _ tabel_1" xfId="8"/>
    <cellStyle name="Normal_Normativi_Stampanje" xfId="19"/>
    <cellStyle name="Normal_nove tabele 2015." xfId="17"/>
    <cellStyle name="Normal_Plan rada za period 2019.god. bolnica" xfId="22"/>
    <cellStyle name="Normal_Planske  tab 2018 bolnica" xfId="24"/>
    <cellStyle name="Normal_Planske tabele 2017. bolnica" xfId="23"/>
    <cellStyle name="Normal_Sheet5" xfId="21"/>
    <cellStyle name="Normal_TAB DZ 1-10 (1)" xfId="9"/>
    <cellStyle name="Normal_TAB DZ 1-10 (1) 2" xfId="10"/>
    <cellStyle name="Note 2" xfId="55"/>
    <cellStyle name="Note 2 2" xfId="56"/>
    <cellStyle name="Percent 2" xfId="57"/>
    <cellStyle name="Sheet Title" xfId="58"/>
    <cellStyle name="Student Information" xfId="11"/>
    <cellStyle name="Student Information - user entered" xfId="12"/>
    <cellStyle name="Total" xfId="13" builtinId="25"/>
  </cellStyles>
  <dxfs count="4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104775</xdr:rowOff>
    </xdr:from>
    <xdr:to>
      <xdr:col>1</xdr:col>
      <xdr:colOff>714375</xdr:colOff>
      <xdr:row>4</xdr:row>
      <xdr:rowOff>85725</xdr:rowOff>
    </xdr:to>
    <xdr:pic>
      <xdr:nvPicPr>
        <xdr:cNvPr id="646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6096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0323" name="Line 1"/>
        <xdr:cNvSpPr>
          <a:spLocks noChangeShapeType="1"/>
        </xdr:cNvSpPr>
      </xdr:nvSpPr>
      <xdr:spPr bwMode="auto">
        <a:xfrm>
          <a:off x="0" y="0"/>
          <a:ext cx="6715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3"/>
  <sheetViews>
    <sheetView workbookViewId="0">
      <selection activeCell="K27" sqref="K27"/>
    </sheetView>
  </sheetViews>
  <sheetFormatPr defaultRowHeight="12.75"/>
  <cols>
    <col min="1" max="1" width="5" style="10" customWidth="1"/>
    <col min="2" max="2" width="12.28515625" style="10" customWidth="1"/>
    <col min="3" max="16384" width="9.140625" style="10"/>
  </cols>
  <sheetData>
    <row r="2" spans="1:9" ht="14.25">
      <c r="C2" s="708" t="s">
        <v>18</v>
      </c>
      <c r="D2" s="708"/>
      <c r="E2" s="708"/>
      <c r="F2" s="708"/>
      <c r="G2" s="708"/>
      <c r="H2" s="708"/>
      <c r="I2" s="708"/>
    </row>
    <row r="3" spans="1:9" ht="15.75">
      <c r="C3" s="709" t="s">
        <v>19</v>
      </c>
      <c r="D3" s="709"/>
      <c r="E3" s="709"/>
      <c r="F3" s="709"/>
      <c r="G3" s="709"/>
      <c r="H3" s="709"/>
      <c r="I3" s="709"/>
    </row>
    <row r="6" spans="1:9" ht="18.75">
      <c r="B6" s="710" t="s">
        <v>20</v>
      </c>
      <c r="C6" s="710"/>
      <c r="D6" s="710"/>
      <c r="E6" s="710"/>
      <c r="F6" s="710"/>
      <c r="G6" s="710"/>
      <c r="H6" s="710"/>
      <c r="I6" s="710"/>
    </row>
    <row r="7" spans="1:9" ht="18.75">
      <c r="B7" s="710" t="s">
        <v>21</v>
      </c>
      <c r="C7" s="710"/>
      <c r="D7" s="710"/>
      <c r="E7" s="710"/>
      <c r="F7" s="710"/>
      <c r="G7" s="710"/>
      <c r="H7" s="710"/>
      <c r="I7" s="710"/>
    </row>
    <row r="8" spans="1:9" ht="18.75">
      <c r="B8" s="710" t="s">
        <v>974</v>
      </c>
      <c r="C8" s="710"/>
      <c r="D8" s="710"/>
      <c r="E8" s="710"/>
      <c r="F8" s="710"/>
      <c r="G8" s="710"/>
      <c r="H8" s="710"/>
      <c r="I8" s="710"/>
    </row>
    <row r="9" spans="1:9" ht="18.75">
      <c r="B9" s="710"/>
      <c r="C9" s="710"/>
      <c r="D9" s="710"/>
      <c r="E9" s="710"/>
      <c r="F9" s="710"/>
      <c r="G9" s="710"/>
      <c r="H9" s="710"/>
      <c r="I9" s="710"/>
    </row>
    <row r="10" spans="1:9" ht="15">
      <c r="A10" s="199"/>
      <c r="B10" s="199"/>
      <c r="C10" s="199" t="s">
        <v>64</v>
      </c>
      <c r="D10" s="199"/>
      <c r="E10" s="11"/>
      <c r="F10" s="11"/>
      <c r="G10" s="11"/>
      <c r="H10" s="11"/>
      <c r="I10" s="11"/>
    </row>
    <row r="11" spans="1:9" ht="15">
      <c r="A11" s="645" t="s">
        <v>293</v>
      </c>
      <c r="B11" s="645" t="s">
        <v>969</v>
      </c>
      <c r="C11" s="645"/>
      <c r="D11" s="645"/>
      <c r="E11" s="646"/>
      <c r="F11" s="646"/>
      <c r="G11" s="646"/>
      <c r="H11" s="646"/>
      <c r="I11" s="646"/>
    </row>
    <row r="12" spans="1:9" ht="15">
      <c r="A12" s="199" t="s">
        <v>277</v>
      </c>
      <c r="B12" s="200" t="s">
        <v>240</v>
      </c>
      <c r="C12" s="200"/>
      <c r="D12" s="200"/>
      <c r="E12" s="165"/>
      <c r="F12" s="165"/>
      <c r="G12" s="165"/>
      <c r="H12" s="165"/>
      <c r="I12" s="165"/>
    </row>
    <row r="13" spans="1:9" ht="15">
      <c r="A13" s="199" t="s">
        <v>278</v>
      </c>
      <c r="B13" s="200" t="s">
        <v>241</v>
      </c>
      <c r="C13" s="200"/>
      <c r="D13" s="200"/>
      <c r="E13" s="165"/>
      <c r="F13" s="165"/>
      <c r="G13" s="165"/>
      <c r="H13" s="165"/>
      <c r="I13" s="165"/>
    </row>
    <row r="14" spans="1:9" ht="15">
      <c r="A14" s="199" t="s">
        <v>279</v>
      </c>
      <c r="B14" s="200" t="s">
        <v>242</v>
      </c>
      <c r="C14" s="200"/>
      <c r="D14" s="200"/>
      <c r="E14" s="165"/>
      <c r="F14" s="165"/>
      <c r="G14" s="165"/>
      <c r="H14" s="165"/>
      <c r="I14" s="165"/>
    </row>
    <row r="15" spans="1:9" ht="15">
      <c r="A15" s="199" t="s">
        <v>280</v>
      </c>
      <c r="B15" s="200" t="s">
        <v>243</v>
      </c>
      <c r="C15" s="200"/>
      <c r="D15" s="200"/>
      <c r="E15" s="165"/>
      <c r="F15" s="165"/>
      <c r="G15" s="165"/>
      <c r="H15" s="165"/>
      <c r="I15" s="165"/>
    </row>
    <row r="16" spans="1:9" ht="15">
      <c r="A16" s="199" t="s">
        <v>281</v>
      </c>
      <c r="B16" s="200" t="s">
        <v>166</v>
      </c>
      <c r="C16" s="200"/>
      <c r="D16" s="200"/>
      <c r="E16" s="165"/>
      <c r="F16" s="165"/>
      <c r="G16" s="165"/>
      <c r="H16" s="165"/>
      <c r="I16" s="165"/>
    </row>
    <row r="17" spans="1:9" ht="15.75" customHeight="1">
      <c r="A17" s="199" t="s">
        <v>282</v>
      </c>
      <c r="B17" s="200" t="s">
        <v>173</v>
      </c>
      <c r="C17" s="200"/>
      <c r="D17" s="200"/>
      <c r="E17" s="165"/>
      <c r="F17" s="165"/>
      <c r="G17" s="165"/>
      <c r="H17" s="165"/>
      <c r="I17" s="165"/>
    </row>
    <row r="18" spans="1:9" ht="15.75" customHeight="1">
      <c r="A18" s="199" t="s">
        <v>283</v>
      </c>
      <c r="B18" s="200" t="s">
        <v>174</v>
      </c>
      <c r="C18" s="200"/>
      <c r="D18" s="200"/>
      <c r="E18" s="165"/>
      <c r="F18" s="165"/>
      <c r="G18" s="165"/>
      <c r="H18" s="165"/>
      <c r="I18" s="165"/>
    </row>
    <row r="19" spans="1:9" ht="15">
      <c r="A19" s="199" t="s">
        <v>88</v>
      </c>
      <c r="B19" s="200" t="s">
        <v>226</v>
      </c>
      <c r="C19" s="200"/>
      <c r="D19" s="200"/>
      <c r="E19" s="165"/>
      <c r="F19" s="165"/>
      <c r="G19" s="165"/>
      <c r="H19" s="165"/>
      <c r="I19" s="165"/>
    </row>
    <row r="20" spans="1:9" ht="15">
      <c r="A20" s="199" t="s">
        <v>819</v>
      </c>
      <c r="B20" s="200" t="s">
        <v>820</v>
      </c>
      <c r="C20" s="200"/>
      <c r="D20" s="200"/>
      <c r="E20" s="165"/>
      <c r="F20" s="165"/>
      <c r="G20" s="165"/>
      <c r="H20" s="165"/>
      <c r="I20" s="165"/>
    </row>
    <row r="21" spans="1:9" ht="15">
      <c r="A21" s="199" t="s">
        <v>821</v>
      </c>
      <c r="B21" s="215" t="s">
        <v>276</v>
      </c>
      <c r="C21" s="215"/>
      <c r="D21" s="215"/>
      <c r="E21" s="216"/>
      <c r="F21" s="216"/>
      <c r="G21" s="216"/>
      <c r="H21" s="165"/>
      <c r="I21" s="165"/>
    </row>
    <row r="22" spans="1:9" ht="15">
      <c r="A22" s="199" t="s">
        <v>284</v>
      </c>
      <c r="B22" s="201" t="s">
        <v>179</v>
      </c>
      <c r="C22" s="200"/>
      <c r="D22" s="200"/>
      <c r="E22" s="165"/>
      <c r="F22" s="165"/>
      <c r="G22" s="165"/>
      <c r="H22" s="165"/>
      <c r="I22" s="165"/>
    </row>
    <row r="23" spans="1:9" ht="15">
      <c r="A23" s="199" t="s">
        <v>822</v>
      </c>
      <c r="B23" s="201" t="s">
        <v>823</v>
      </c>
      <c r="C23" s="200"/>
      <c r="D23" s="200"/>
      <c r="E23" s="165"/>
      <c r="F23" s="165"/>
      <c r="G23" s="165"/>
      <c r="H23" s="165"/>
      <c r="I23" s="165"/>
    </row>
    <row r="24" spans="1:9" ht="15">
      <c r="A24" s="199" t="s">
        <v>285</v>
      </c>
      <c r="B24" s="215" t="s">
        <v>270</v>
      </c>
      <c r="C24" s="215"/>
      <c r="D24" s="215"/>
      <c r="E24" s="216"/>
      <c r="F24" s="216"/>
      <c r="G24" s="216"/>
      <c r="H24" s="165"/>
      <c r="I24" s="165"/>
    </row>
    <row r="25" spans="1:9" ht="15">
      <c r="A25" s="199" t="s">
        <v>286</v>
      </c>
      <c r="B25" s="215" t="s">
        <v>271</v>
      </c>
      <c r="C25" s="215"/>
      <c r="D25" s="215"/>
      <c r="E25" s="216"/>
      <c r="F25" s="216"/>
      <c r="G25" s="216"/>
      <c r="H25" s="165"/>
      <c r="I25" s="165"/>
    </row>
    <row r="26" spans="1:9" ht="15">
      <c r="A26" s="199" t="s">
        <v>287</v>
      </c>
      <c r="B26" s="215" t="s">
        <v>275</v>
      </c>
      <c r="C26" s="215"/>
      <c r="D26" s="215"/>
      <c r="E26" s="216"/>
      <c r="F26" s="216"/>
      <c r="G26" s="216"/>
      <c r="H26" s="165"/>
      <c r="I26" s="165"/>
    </row>
    <row r="27" spans="1:9" ht="15">
      <c r="A27" s="199" t="s">
        <v>824</v>
      </c>
      <c r="B27" s="200" t="s">
        <v>130</v>
      </c>
      <c r="C27" s="200"/>
      <c r="D27" s="200"/>
      <c r="E27" s="165"/>
      <c r="F27" s="165"/>
      <c r="G27" s="165"/>
      <c r="H27" s="165"/>
      <c r="I27" s="165"/>
    </row>
    <row r="28" spans="1:9" ht="15">
      <c r="A28" s="199" t="s">
        <v>288</v>
      </c>
      <c r="B28" s="215" t="s">
        <v>220</v>
      </c>
      <c r="C28" s="215"/>
      <c r="D28" s="215"/>
      <c r="E28" s="216"/>
      <c r="F28" s="216"/>
      <c r="G28" s="216"/>
      <c r="H28" s="165"/>
      <c r="I28" s="165"/>
    </row>
    <row r="29" spans="1:9" ht="15">
      <c r="A29" s="199" t="s">
        <v>289</v>
      </c>
      <c r="B29" s="200" t="s">
        <v>221</v>
      </c>
      <c r="C29" s="200"/>
      <c r="D29" s="200"/>
      <c r="E29" s="165"/>
      <c r="F29" s="165"/>
      <c r="G29" s="165"/>
      <c r="H29" s="165"/>
      <c r="I29" s="165"/>
    </row>
    <row r="30" spans="1:9" ht="15">
      <c r="A30" s="199" t="s">
        <v>290</v>
      </c>
      <c r="B30" s="200" t="s">
        <v>223</v>
      </c>
      <c r="C30" s="200"/>
      <c r="D30" s="200"/>
      <c r="E30" s="165"/>
      <c r="F30" s="165"/>
      <c r="G30" s="165"/>
      <c r="H30" s="165"/>
      <c r="I30" s="165"/>
    </row>
    <row r="31" spans="1:9" ht="15">
      <c r="A31" s="199" t="s">
        <v>291</v>
      </c>
      <c r="B31" s="200" t="s">
        <v>224</v>
      </c>
      <c r="C31" s="200"/>
      <c r="D31" s="200"/>
      <c r="E31" s="165"/>
      <c r="F31" s="165"/>
      <c r="G31" s="165"/>
      <c r="H31" s="165"/>
      <c r="I31" s="165"/>
    </row>
    <row r="32" spans="1:9" ht="15">
      <c r="A32" s="199" t="s">
        <v>292</v>
      </c>
      <c r="B32" s="200" t="s">
        <v>225</v>
      </c>
      <c r="C32" s="200"/>
      <c r="D32" s="200"/>
      <c r="E32" s="165"/>
      <c r="F32" s="165"/>
      <c r="G32" s="165"/>
      <c r="H32" s="165"/>
      <c r="I32" s="165"/>
    </row>
    <row r="33" spans="1:9" ht="15">
      <c r="A33" s="199" t="s">
        <v>333</v>
      </c>
      <c r="B33" s="200" t="s">
        <v>331</v>
      </c>
      <c r="C33" s="198"/>
      <c r="D33" s="198"/>
      <c r="E33" s="198"/>
      <c r="F33" s="198"/>
      <c r="G33" s="198"/>
      <c r="H33" s="198"/>
      <c r="I33" s="198"/>
    </row>
  </sheetData>
  <mergeCells count="6">
    <mergeCell ref="C2:I2"/>
    <mergeCell ref="C3:I3"/>
    <mergeCell ref="B9:I9"/>
    <mergeCell ref="B6:I6"/>
    <mergeCell ref="B7:I7"/>
    <mergeCell ref="B8:I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8"/>
  <sheetViews>
    <sheetView view="pageBreakPreview" zoomScaleNormal="100" zoomScaleSheetLayoutView="100" workbookViewId="0">
      <selection activeCell="N18" sqref="N18"/>
    </sheetView>
  </sheetViews>
  <sheetFormatPr defaultRowHeight="12.75"/>
  <cols>
    <col min="1" max="1" width="22.42578125" style="202" customWidth="1"/>
    <col min="2" max="2" width="7.85546875" style="202" customWidth="1"/>
    <col min="3" max="3" width="54" style="202" customWidth="1"/>
    <col min="4" max="4" width="11.5703125" style="202" customWidth="1"/>
    <col min="5" max="5" width="11.42578125" style="202" customWidth="1"/>
    <col min="6" max="6" width="11" style="202" customWidth="1"/>
    <col min="7" max="7" width="11.28515625" style="202" customWidth="1"/>
    <col min="8" max="8" width="11.7109375" style="202" customWidth="1"/>
    <col min="9" max="9" width="11.5703125" style="202" customWidth="1"/>
    <col min="10" max="16384" width="9.140625" style="202"/>
  </cols>
  <sheetData>
    <row r="1" spans="1:9">
      <c r="A1" s="212"/>
      <c r="B1" s="213" t="s">
        <v>141</v>
      </c>
      <c r="C1" s="206" t="str">
        <f>Kadar.ode.!C1</f>
        <v>Институт за лечење и рехабилитацију "Нишка Бања"</v>
      </c>
      <c r="D1" s="208"/>
      <c r="E1" s="208"/>
      <c r="F1" s="210"/>
    </row>
    <row r="2" spans="1:9">
      <c r="A2" s="212"/>
      <c r="B2" s="213" t="s">
        <v>142</v>
      </c>
      <c r="C2" s="206" t="str">
        <f>Kadar.ode.!C2</f>
        <v>07210582</v>
      </c>
      <c r="D2" s="208"/>
      <c r="E2" s="208"/>
      <c r="F2" s="210"/>
    </row>
    <row r="3" spans="1:9">
      <c r="A3" s="212"/>
      <c r="B3" s="213"/>
      <c r="C3" s="206"/>
      <c r="D3" s="208"/>
      <c r="E3" s="208"/>
      <c r="F3" s="210"/>
    </row>
    <row r="4" spans="1:9" ht="14.25">
      <c r="A4" s="212"/>
      <c r="B4" s="213" t="s">
        <v>302</v>
      </c>
      <c r="C4" s="207" t="s">
        <v>276</v>
      </c>
      <c r="D4" s="209"/>
      <c r="E4" s="209"/>
      <c r="F4" s="211"/>
    </row>
    <row r="5" spans="1:9" ht="14.25">
      <c r="A5" s="212"/>
      <c r="B5" s="213" t="s">
        <v>178</v>
      </c>
      <c r="C5" s="207"/>
      <c r="D5" s="209"/>
      <c r="E5" s="209"/>
      <c r="F5" s="211"/>
    </row>
    <row r="6" spans="1:9" ht="15.75" customHeight="1"/>
    <row r="7" spans="1:9" ht="21.75" customHeight="1">
      <c r="A7" s="752" t="s">
        <v>53</v>
      </c>
      <c r="B7" s="740" t="s">
        <v>52</v>
      </c>
      <c r="C7" s="740" t="s">
        <v>181</v>
      </c>
      <c r="D7" s="740" t="s">
        <v>269</v>
      </c>
      <c r="E7" s="740"/>
      <c r="F7" s="740" t="s">
        <v>268</v>
      </c>
      <c r="G7" s="740"/>
      <c r="H7" s="740" t="s">
        <v>87</v>
      </c>
      <c r="I7" s="740"/>
    </row>
    <row r="8" spans="1:9" ht="35.25" customHeight="1" thickBot="1">
      <c r="A8" s="754"/>
      <c r="B8" s="741"/>
      <c r="C8" s="741"/>
      <c r="D8" s="576" t="s">
        <v>1025</v>
      </c>
      <c r="E8" s="576" t="s">
        <v>976</v>
      </c>
      <c r="F8" s="576" t="s">
        <v>1025</v>
      </c>
      <c r="G8" s="576" t="s">
        <v>976</v>
      </c>
      <c r="H8" s="576" t="s">
        <v>1025</v>
      </c>
      <c r="I8" s="576" t="s">
        <v>976</v>
      </c>
    </row>
    <row r="9" spans="1:9" ht="15.95" customHeight="1" thickTop="1">
      <c r="A9" s="758" t="s">
        <v>340</v>
      </c>
      <c r="B9" s="583" t="s">
        <v>346</v>
      </c>
      <c r="C9" s="584" t="s">
        <v>347</v>
      </c>
      <c r="D9" s="595">
        <v>4931</v>
      </c>
      <c r="E9" s="595">
        <v>4800</v>
      </c>
      <c r="F9" s="585"/>
      <c r="G9" s="585"/>
      <c r="H9" s="585">
        <f>D9</f>
        <v>4931</v>
      </c>
      <c r="I9" s="585"/>
    </row>
    <row r="10" spans="1:9" ht="15.95" customHeight="1">
      <c r="A10" s="752"/>
      <c r="B10" s="299" t="s">
        <v>348</v>
      </c>
      <c r="C10" s="571" t="s">
        <v>349</v>
      </c>
      <c r="D10" s="582">
        <v>5970</v>
      </c>
      <c r="E10" s="582">
        <v>6200</v>
      </c>
      <c r="F10" s="301"/>
      <c r="G10" s="301"/>
      <c r="H10" s="301">
        <f>D10</f>
        <v>5970</v>
      </c>
      <c r="I10" s="301"/>
    </row>
    <row r="11" spans="1:9" ht="15.95" customHeight="1">
      <c r="A11" s="752"/>
      <c r="B11" s="299" t="s">
        <v>350</v>
      </c>
      <c r="C11" s="571" t="s">
        <v>351</v>
      </c>
      <c r="D11" s="582">
        <v>825</v>
      </c>
      <c r="E11" s="582">
        <v>400</v>
      </c>
      <c r="F11" s="301"/>
      <c r="G11" s="301"/>
      <c r="H11" s="301">
        <f>D11</f>
        <v>825</v>
      </c>
      <c r="I11" s="301"/>
    </row>
    <row r="12" spans="1:9" ht="15.95" customHeight="1">
      <c r="A12" s="752"/>
      <c r="B12" s="299" t="s">
        <v>352</v>
      </c>
      <c r="C12" s="571" t="s">
        <v>353</v>
      </c>
      <c r="D12" s="582">
        <v>1692</v>
      </c>
      <c r="E12" s="582">
        <v>1150</v>
      </c>
      <c r="F12" s="301"/>
      <c r="G12" s="301"/>
      <c r="H12" s="301">
        <f>D12</f>
        <v>1692</v>
      </c>
      <c r="I12" s="301"/>
    </row>
    <row r="13" spans="1:9" ht="15.95" customHeight="1">
      <c r="A13" s="752"/>
      <c r="B13" s="299" t="s">
        <v>354</v>
      </c>
      <c r="C13" s="571" t="s">
        <v>355</v>
      </c>
      <c r="D13" s="582">
        <v>2136</v>
      </c>
      <c r="E13" s="582">
        <v>2200</v>
      </c>
      <c r="F13" s="301"/>
      <c r="G13" s="301"/>
      <c r="H13" s="301">
        <f>D13</f>
        <v>2136</v>
      </c>
      <c r="I13" s="301"/>
    </row>
    <row r="14" spans="1:9" s="203" customFormat="1" ht="15.95" customHeight="1">
      <c r="A14" s="752"/>
      <c r="B14" s="299" t="s">
        <v>356</v>
      </c>
      <c r="C14" s="571" t="s">
        <v>357</v>
      </c>
      <c r="D14" s="582">
        <v>3629</v>
      </c>
      <c r="E14" s="582">
        <v>4235</v>
      </c>
      <c r="F14" s="301"/>
      <c r="G14" s="301"/>
      <c r="H14" s="301">
        <f>D14</f>
        <v>3629</v>
      </c>
      <c r="I14" s="301"/>
    </row>
    <row r="15" spans="1:9" s="203" customFormat="1" ht="15.95" customHeight="1" thickBot="1">
      <c r="A15" s="754"/>
      <c r="B15" s="586" t="s">
        <v>358</v>
      </c>
      <c r="C15" s="587" t="s">
        <v>359</v>
      </c>
      <c r="D15" s="592">
        <v>11</v>
      </c>
      <c r="E15" s="592">
        <v>15</v>
      </c>
      <c r="F15" s="588"/>
      <c r="G15" s="588"/>
      <c r="H15" s="588">
        <f>D15</f>
        <v>11</v>
      </c>
      <c r="I15" s="588"/>
    </row>
    <row r="16" spans="1:9" s="203" customFormat="1" ht="15.95" customHeight="1" thickTop="1" thickBot="1">
      <c r="A16" s="757" t="s">
        <v>2</v>
      </c>
      <c r="B16" s="757"/>
      <c r="C16" s="757"/>
      <c r="D16" s="589">
        <f>SUM(D9:D15)</f>
        <v>19194</v>
      </c>
      <c r="E16" s="589">
        <f>SUM(E9:E15)</f>
        <v>19000</v>
      </c>
      <c r="F16" s="590">
        <f>'Kapaciteti i korišćenje'!G8</f>
        <v>10742</v>
      </c>
      <c r="G16" s="590">
        <f>'Kapaciteti i korišćenje'!H8</f>
        <v>11300</v>
      </c>
      <c r="H16" s="590">
        <f>D16+F16</f>
        <v>29936</v>
      </c>
      <c r="I16" s="591">
        <f>E16+G16</f>
        <v>30300</v>
      </c>
    </row>
    <row r="17" spans="1:9" s="203" customFormat="1" ht="15.95" customHeight="1" thickTop="1">
      <c r="A17" s="758" t="s">
        <v>341</v>
      </c>
      <c r="B17" s="583" t="s">
        <v>346</v>
      </c>
      <c r="C17" s="584" t="s">
        <v>347</v>
      </c>
      <c r="D17" s="595">
        <v>1385</v>
      </c>
      <c r="E17" s="595">
        <v>1450</v>
      </c>
      <c r="F17" s="585"/>
      <c r="G17" s="585"/>
      <c r="H17" s="585">
        <f>D17</f>
        <v>1385</v>
      </c>
      <c r="I17" s="585"/>
    </row>
    <row r="18" spans="1:9" s="203" customFormat="1" ht="15.95" customHeight="1" thickBot="1">
      <c r="A18" s="754"/>
      <c r="B18" s="586" t="s">
        <v>348</v>
      </c>
      <c r="C18" s="587" t="s">
        <v>349</v>
      </c>
      <c r="D18" s="592">
        <v>876</v>
      </c>
      <c r="E18" s="592">
        <v>620</v>
      </c>
      <c r="F18" s="588"/>
      <c r="G18" s="588"/>
      <c r="H18" s="588">
        <f>D18</f>
        <v>876</v>
      </c>
      <c r="I18" s="588"/>
    </row>
    <row r="19" spans="1:9" s="203" customFormat="1" ht="15.95" customHeight="1" thickTop="1" thickBot="1">
      <c r="A19" s="757" t="s">
        <v>2</v>
      </c>
      <c r="B19" s="757"/>
      <c r="C19" s="757"/>
      <c r="D19" s="589">
        <f>SUM(D17:D18)</f>
        <v>2261</v>
      </c>
      <c r="E19" s="589">
        <f>SUM(E17:E18)</f>
        <v>2070</v>
      </c>
      <c r="F19" s="590">
        <f>'Kapaciteti i korišćenje'!G12</f>
        <v>3174</v>
      </c>
      <c r="G19" s="590">
        <v>4000</v>
      </c>
      <c r="H19" s="590">
        <f>D19+F19</f>
        <v>5435</v>
      </c>
      <c r="I19" s="591">
        <f>E19+G19</f>
        <v>6070</v>
      </c>
    </row>
    <row r="20" spans="1:9" s="203" customFormat="1" ht="15.95" customHeight="1" thickTop="1">
      <c r="A20" s="758" t="s">
        <v>339</v>
      </c>
      <c r="B20" s="583" t="s">
        <v>346</v>
      </c>
      <c r="C20" s="584" t="s">
        <v>347</v>
      </c>
      <c r="D20" s="595">
        <v>1972</v>
      </c>
      <c r="E20" s="595">
        <v>1800</v>
      </c>
      <c r="F20" s="585"/>
      <c r="G20" s="585"/>
      <c r="H20" s="585">
        <f>D20</f>
        <v>1972</v>
      </c>
      <c r="I20" s="585"/>
    </row>
    <row r="21" spans="1:9" s="203" customFormat="1" ht="15.95" customHeight="1">
      <c r="A21" s="752"/>
      <c r="B21" s="299" t="s">
        <v>348</v>
      </c>
      <c r="C21" s="571" t="s">
        <v>349</v>
      </c>
      <c r="D21" s="582">
        <v>2504</v>
      </c>
      <c r="E21" s="582">
        <v>2300</v>
      </c>
      <c r="F21" s="301"/>
      <c r="G21" s="301"/>
      <c r="H21" s="301">
        <f>D21</f>
        <v>2504</v>
      </c>
      <c r="I21" s="301"/>
    </row>
    <row r="22" spans="1:9" s="203" customFormat="1" ht="15.95" customHeight="1">
      <c r="A22" s="752"/>
      <c r="B22" s="299" t="s">
        <v>350</v>
      </c>
      <c r="C22" s="571" t="s">
        <v>351</v>
      </c>
      <c r="D22" s="582"/>
      <c r="E22" s="582"/>
      <c r="F22" s="301"/>
      <c r="G22" s="301"/>
      <c r="H22" s="301">
        <f>D22</f>
        <v>0</v>
      </c>
      <c r="I22" s="301"/>
    </row>
    <row r="23" spans="1:9" ht="15.95" customHeight="1">
      <c r="A23" s="752"/>
      <c r="B23" s="299" t="s">
        <v>352</v>
      </c>
      <c r="C23" s="571" t="s">
        <v>353</v>
      </c>
      <c r="D23" s="582"/>
      <c r="E23" s="582"/>
      <c r="F23" s="301"/>
      <c r="G23" s="301"/>
      <c r="H23" s="301">
        <f>D23</f>
        <v>0</v>
      </c>
      <c r="I23" s="301"/>
    </row>
    <row r="24" spans="1:9" s="204" customFormat="1" ht="15.95" customHeight="1">
      <c r="A24" s="752"/>
      <c r="B24" s="299" t="s">
        <v>354</v>
      </c>
      <c r="C24" s="571" t="s">
        <v>355</v>
      </c>
      <c r="D24" s="582">
        <v>1580</v>
      </c>
      <c r="E24" s="582">
        <v>1550</v>
      </c>
      <c r="F24" s="301"/>
      <c r="G24" s="301"/>
      <c r="H24" s="301">
        <f>D24</f>
        <v>1580</v>
      </c>
      <c r="I24" s="301"/>
    </row>
    <row r="25" spans="1:9" ht="15.95" customHeight="1">
      <c r="A25" s="752"/>
      <c r="B25" s="299" t="s">
        <v>356</v>
      </c>
      <c r="C25" s="571" t="s">
        <v>357</v>
      </c>
      <c r="D25" s="582">
        <v>2346</v>
      </c>
      <c r="E25" s="582">
        <v>2300</v>
      </c>
      <c r="F25" s="301"/>
      <c r="G25" s="301"/>
      <c r="H25" s="301">
        <f>D25</f>
        <v>2346</v>
      </c>
      <c r="I25" s="301"/>
    </row>
    <row r="26" spans="1:9" ht="15.95" customHeight="1" thickBot="1">
      <c r="A26" s="754"/>
      <c r="B26" s="586" t="s">
        <v>358</v>
      </c>
      <c r="C26" s="587" t="s">
        <v>359</v>
      </c>
      <c r="D26" s="592">
        <v>42</v>
      </c>
      <c r="E26" s="592">
        <v>50</v>
      </c>
      <c r="F26" s="588"/>
      <c r="G26" s="588"/>
      <c r="H26" s="588">
        <f>D26</f>
        <v>42</v>
      </c>
      <c r="I26" s="588"/>
    </row>
    <row r="27" spans="1:9" ht="15.95" customHeight="1" thickTop="1" thickBot="1">
      <c r="A27" s="756" t="s">
        <v>2</v>
      </c>
      <c r="B27" s="756"/>
      <c r="C27" s="756"/>
      <c r="D27" s="593">
        <f>SUM(D20:D26)</f>
        <v>8444</v>
      </c>
      <c r="E27" s="593">
        <f>SUM(E20:E26)</f>
        <v>8000</v>
      </c>
      <c r="F27" s="594">
        <f>'Kapaciteti i korišćenje'!G16</f>
        <v>6810</v>
      </c>
      <c r="G27" s="594">
        <f>'Kapaciteti i korišćenje'!H16</f>
        <v>9000</v>
      </c>
      <c r="H27" s="594">
        <f>D27+F27</f>
        <v>15254</v>
      </c>
      <c r="I27" s="594">
        <f>E27+G27</f>
        <v>17000</v>
      </c>
    </row>
    <row r="28" spans="1:9" ht="15.95" customHeight="1" thickTop="1" thickBot="1">
      <c r="A28" s="757" t="s">
        <v>360</v>
      </c>
      <c r="B28" s="757"/>
      <c r="C28" s="757"/>
      <c r="D28" s="589">
        <f t="shared" ref="D28:I28" si="0">D16+D19+D27</f>
        <v>29899</v>
      </c>
      <c r="E28" s="589">
        <f>E16+E19+E27</f>
        <v>29070</v>
      </c>
      <c r="F28" s="591">
        <f>F16+F19+F27</f>
        <v>20726</v>
      </c>
      <c r="G28" s="591">
        <f>G16+G19+G27</f>
        <v>24300</v>
      </c>
      <c r="H28" s="591">
        <f t="shared" si="0"/>
        <v>50625</v>
      </c>
      <c r="I28" s="591">
        <f t="shared" si="0"/>
        <v>53370</v>
      </c>
    </row>
    <row r="29" spans="1:9" ht="11.1" customHeight="1" thickTop="1"/>
    <row r="30" spans="1:9" ht="11.1" customHeight="1">
      <c r="A30" s="755" t="s">
        <v>977</v>
      </c>
      <c r="B30" s="755"/>
      <c r="C30" s="755"/>
      <c r="D30" s="755"/>
      <c r="E30" s="755"/>
      <c r="F30" s="755"/>
      <c r="G30" s="755"/>
      <c r="H30" s="755"/>
      <c r="I30" s="755"/>
    </row>
    <row r="31" spans="1:9" ht="11.1" customHeight="1">
      <c r="A31" s="755"/>
      <c r="B31" s="755"/>
      <c r="C31" s="755"/>
      <c r="D31" s="755"/>
      <c r="E31" s="755"/>
      <c r="F31" s="755"/>
      <c r="G31" s="755"/>
      <c r="H31" s="755"/>
      <c r="I31" s="755"/>
    </row>
    <row r="32" spans="1:9" ht="11.1" customHeight="1">
      <c r="A32" s="755"/>
      <c r="B32" s="755"/>
      <c r="C32" s="755"/>
      <c r="D32" s="755"/>
      <c r="E32" s="755"/>
      <c r="F32" s="755"/>
      <c r="G32" s="755"/>
      <c r="H32" s="755"/>
      <c r="I32" s="755"/>
    </row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</sheetData>
  <mergeCells count="14">
    <mergeCell ref="A30:I32"/>
    <mergeCell ref="A27:C27"/>
    <mergeCell ref="A28:C28"/>
    <mergeCell ref="H7:I7"/>
    <mergeCell ref="A9:A15"/>
    <mergeCell ref="A16:C16"/>
    <mergeCell ref="A17:A18"/>
    <mergeCell ref="A19:C19"/>
    <mergeCell ref="A7:A8"/>
    <mergeCell ref="B7:B8"/>
    <mergeCell ref="C7:C8"/>
    <mergeCell ref="D7:E7"/>
    <mergeCell ref="F7:G7"/>
    <mergeCell ref="A20:A26"/>
  </mergeCells>
  <pageMargins left="0.39370078740157483" right="0.35433070866141736" top="0.78740157480314965" bottom="0.78740157480314965" header="0.51181102362204722" footer="0.51181102362204722"/>
  <pageSetup paperSize="9" scale="93" orientation="landscape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P42"/>
  <sheetViews>
    <sheetView topLeftCell="B1" zoomScaleNormal="100" zoomScaleSheetLayoutView="100" workbookViewId="0">
      <selection activeCell="M11" sqref="M11"/>
    </sheetView>
  </sheetViews>
  <sheetFormatPr defaultRowHeight="12.75"/>
  <cols>
    <col min="1" max="1" width="7.140625" style="1" customWidth="1"/>
    <col min="2" max="2" width="31.28515625" style="1" customWidth="1"/>
    <col min="3" max="3" width="9.5703125" style="1" customWidth="1"/>
    <col min="4" max="4" width="9.7109375" style="1" customWidth="1"/>
    <col min="5" max="5" width="10.42578125" style="1" customWidth="1"/>
    <col min="6" max="6" width="9.42578125" style="1" customWidth="1"/>
    <col min="7" max="7" width="10.42578125" style="1" customWidth="1"/>
    <col min="8" max="8" width="9.5703125" style="1" customWidth="1"/>
    <col min="9" max="9" width="9.85546875" style="1" customWidth="1"/>
    <col min="10" max="10" width="9.140625" style="1" customWidth="1"/>
    <col min="11" max="11" width="9.42578125" style="1" customWidth="1"/>
    <col min="12" max="14" width="9.85546875" style="1" customWidth="1"/>
    <col min="15" max="15" width="10.28515625" customWidth="1"/>
    <col min="16" max="16" width="10" customWidth="1"/>
    <col min="253" max="253" width="7.140625" customWidth="1"/>
    <col min="254" max="254" width="7" customWidth="1"/>
    <col min="255" max="255" width="26.5703125" customWidth="1"/>
    <col min="256" max="256" width="9.7109375" customWidth="1"/>
    <col min="257" max="257" width="14.85546875" customWidth="1"/>
    <col min="258" max="258" width="10.7109375" customWidth="1"/>
    <col min="259" max="259" width="9.5703125" customWidth="1"/>
    <col min="260" max="260" width="10.5703125" customWidth="1"/>
    <col min="261" max="262" width="9.85546875" customWidth="1"/>
    <col min="263" max="263" width="10.140625" customWidth="1"/>
    <col min="264" max="264" width="9.42578125" customWidth="1"/>
    <col min="265" max="265" width="10.28515625" customWidth="1"/>
    <col min="266" max="268" width="9.85546875" customWidth="1"/>
    <col min="269" max="269" width="9.28515625" customWidth="1"/>
    <col min="509" max="509" width="7.140625" customWidth="1"/>
    <col min="510" max="510" width="7" customWidth="1"/>
    <col min="511" max="511" width="26.5703125" customWidth="1"/>
    <col min="512" max="512" width="9.7109375" customWidth="1"/>
    <col min="513" max="513" width="14.85546875" customWidth="1"/>
    <col min="514" max="514" width="10.7109375" customWidth="1"/>
    <col min="515" max="515" width="9.5703125" customWidth="1"/>
    <col min="516" max="516" width="10.5703125" customWidth="1"/>
    <col min="517" max="518" width="9.85546875" customWidth="1"/>
    <col min="519" max="519" width="10.140625" customWidth="1"/>
    <col min="520" max="520" width="9.42578125" customWidth="1"/>
    <col min="521" max="521" width="10.28515625" customWidth="1"/>
    <col min="522" max="524" width="9.85546875" customWidth="1"/>
    <col min="525" max="525" width="9.28515625" customWidth="1"/>
    <col min="765" max="765" width="7.140625" customWidth="1"/>
    <col min="766" max="766" width="7" customWidth="1"/>
    <col min="767" max="767" width="26.5703125" customWidth="1"/>
    <col min="768" max="768" width="9.7109375" customWidth="1"/>
    <col min="769" max="769" width="14.85546875" customWidth="1"/>
    <col min="770" max="770" width="10.7109375" customWidth="1"/>
    <col min="771" max="771" width="9.5703125" customWidth="1"/>
    <col min="772" max="772" width="10.5703125" customWidth="1"/>
    <col min="773" max="774" width="9.85546875" customWidth="1"/>
    <col min="775" max="775" width="10.140625" customWidth="1"/>
    <col min="776" max="776" width="9.42578125" customWidth="1"/>
    <col min="777" max="777" width="10.28515625" customWidth="1"/>
    <col min="778" max="780" width="9.85546875" customWidth="1"/>
    <col min="781" max="781" width="9.28515625" customWidth="1"/>
    <col min="1021" max="1021" width="7.140625" customWidth="1"/>
    <col min="1022" max="1022" width="7" customWidth="1"/>
    <col min="1023" max="1023" width="26.5703125" customWidth="1"/>
    <col min="1024" max="1024" width="9.7109375" customWidth="1"/>
    <col min="1025" max="1025" width="14.85546875" customWidth="1"/>
    <col min="1026" max="1026" width="10.7109375" customWidth="1"/>
    <col min="1027" max="1027" width="9.5703125" customWidth="1"/>
    <col min="1028" max="1028" width="10.5703125" customWidth="1"/>
    <col min="1029" max="1030" width="9.85546875" customWidth="1"/>
    <col min="1031" max="1031" width="10.140625" customWidth="1"/>
    <col min="1032" max="1032" width="9.42578125" customWidth="1"/>
    <col min="1033" max="1033" width="10.28515625" customWidth="1"/>
    <col min="1034" max="1036" width="9.85546875" customWidth="1"/>
    <col min="1037" max="1037" width="9.28515625" customWidth="1"/>
    <col min="1277" max="1277" width="7.140625" customWidth="1"/>
    <col min="1278" max="1278" width="7" customWidth="1"/>
    <col min="1279" max="1279" width="26.5703125" customWidth="1"/>
    <col min="1280" max="1280" width="9.7109375" customWidth="1"/>
    <col min="1281" max="1281" width="14.85546875" customWidth="1"/>
    <col min="1282" max="1282" width="10.7109375" customWidth="1"/>
    <col min="1283" max="1283" width="9.5703125" customWidth="1"/>
    <col min="1284" max="1284" width="10.5703125" customWidth="1"/>
    <col min="1285" max="1286" width="9.85546875" customWidth="1"/>
    <col min="1287" max="1287" width="10.140625" customWidth="1"/>
    <col min="1288" max="1288" width="9.42578125" customWidth="1"/>
    <col min="1289" max="1289" width="10.28515625" customWidth="1"/>
    <col min="1290" max="1292" width="9.85546875" customWidth="1"/>
    <col min="1293" max="1293" width="9.28515625" customWidth="1"/>
    <col min="1533" max="1533" width="7.140625" customWidth="1"/>
    <col min="1534" max="1534" width="7" customWidth="1"/>
    <col min="1535" max="1535" width="26.5703125" customWidth="1"/>
    <col min="1536" max="1536" width="9.7109375" customWidth="1"/>
    <col min="1537" max="1537" width="14.85546875" customWidth="1"/>
    <col min="1538" max="1538" width="10.7109375" customWidth="1"/>
    <col min="1539" max="1539" width="9.5703125" customWidth="1"/>
    <col min="1540" max="1540" width="10.5703125" customWidth="1"/>
    <col min="1541" max="1542" width="9.85546875" customWidth="1"/>
    <col min="1543" max="1543" width="10.140625" customWidth="1"/>
    <col min="1544" max="1544" width="9.42578125" customWidth="1"/>
    <col min="1545" max="1545" width="10.28515625" customWidth="1"/>
    <col min="1546" max="1548" width="9.85546875" customWidth="1"/>
    <col min="1549" max="1549" width="9.28515625" customWidth="1"/>
    <col min="1789" max="1789" width="7.140625" customWidth="1"/>
    <col min="1790" max="1790" width="7" customWidth="1"/>
    <col min="1791" max="1791" width="26.5703125" customWidth="1"/>
    <col min="1792" max="1792" width="9.7109375" customWidth="1"/>
    <col min="1793" max="1793" width="14.85546875" customWidth="1"/>
    <col min="1794" max="1794" width="10.7109375" customWidth="1"/>
    <col min="1795" max="1795" width="9.5703125" customWidth="1"/>
    <col min="1796" max="1796" width="10.5703125" customWidth="1"/>
    <col min="1797" max="1798" width="9.85546875" customWidth="1"/>
    <col min="1799" max="1799" width="10.140625" customWidth="1"/>
    <col min="1800" max="1800" width="9.42578125" customWidth="1"/>
    <col min="1801" max="1801" width="10.28515625" customWidth="1"/>
    <col min="1802" max="1804" width="9.85546875" customWidth="1"/>
    <col min="1805" max="1805" width="9.28515625" customWidth="1"/>
    <col min="2045" max="2045" width="7.140625" customWidth="1"/>
    <col min="2046" max="2046" width="7" customWidth="1"/>
    <col min="2047" max="2047" width="26.5703125" customWidth="1"/>
    <col min="2048" max="2048" width="9.7109375" customWidth="1"/>
    <col min="2049" max="2049" width="14.85546875" customWidth="1"/>
    <col min="2050" max="2050" width="10.7109375" customWidth="1"/>
    <col min="2051" max="2051" width="9.5703125" customWidth="1"/>
    <col min="2052" max="2052" width="10.5703125" customWidth="1"/>
    <col min="2053" max="2054" width="9.85546875" customWidth="1"/>
    <col min="2055" max="2055" width="10.140625" customWidth="1"/>
    <col min="2056" max="2056" width="9.42578125" customWidth="1"/>
    <col min="2057" max="2057" width="10.28515625" customWidth="1"/>
    <col min="2058" max="2060" width="9.85546875" customWidth="1"/>
    <col min="2061" max="2061" width="9.28515625" customWidth="1"/>
    <col min="2301" max="2301" width="7.140625" customWidth="1"/>
    <col min="2302" max="2302" width="7" customWidth="1"/>
    <col min="2303" max="2303" width="26.5703125" customWidth="1"/>
    <col min="2304" max="2304" width="9.7109375" customWidth="1"/>
    <col min="2305" max="2305" width="14.85546875" customWidth="1"/>
    <col min="2306" max="2306" width="10.7109375" customWidth="1"/>
    <col min="2307" max="2307" width="9.5703125" customWidth="1"/>
    <col min="2308" max="2308" width="10.5703125" customWidth="1"/>
    <col min="2309" max="2310" width="9.85546875" customWidth="1"/>
    <col min="2311" max="2311" width="10.140625" customWidth="1"/>
    <col min="2312" max="2312" width="9.42578125" customWidth="1"/>
    <col min="2313" max="2313" width="10.28515625" customWidth="1"/>
    <col min="2314" max="2316" width="9.85546875" customWidth="1"/>
    <col min="2317" max="2317" width="9.28515625" customWidth="1"/>
    <col min="2557" max="2557" width="7.140625" customWidth="1"/>
    <col min="2558" max="2558" width="7" customWidth="1"/>
    <col min="2559" max="2559" width="26.5703125" customWidth="1"/>
    <col min="2560" max="2560" width="9.7109375" customWidth="1"/>
    <col min="2561" max="2561" width="14.85546875" customWidth="1"/>
    <col min="2562" max="2562" width="10.7109375" customWidth="1"/>
    <col min="2563" max="2563" width="9.5703125" customWidth="1"/>
    <col min="2564" max="2564" width="10.5703125" customWidth="1"/>
    <col min="2565" max="2566" width="9.85546875" customWidth="1"/>
    <col min="2567" max="2567" width="10.140625" customWidth="1"/>
    <col min="2568" max="2568" width="9.42578125" customWidth="1"/>
    <col min="2569" max="2569" width="10.28515625" customWidth="1"/>
    <col min="2570" max="2572" width="9.85546875" customWidth="1"/>
    <col min="2573" max="2573" width="9.28515625" customWidth="1"/>
    <col min="2813" max="2813" width="7.140625" customWidth="1"/>
    <col min="2814" max="2814" width="7" customWidth="1"/>
    <col min="2815" max="2815" width="26.5703125" customWidth="1"/>
    <col min="2816" max="2816" width="9.7109375" customWidth="1"/>
    <col min="2817" max="2817" width="14.85546875" customWidth="1"/>
    <col min="2818" max="2818" width="10.7109375" customWidth="1"/>
    <col min="2819" max="2819" width="9.5703125" customWidth="1"/>
    <col min="2820" max="2820" width="10.5703125" customWidth="1"/>
    <col min="2821" max="2822" width="9.85546875" customWidth="1"/>
    <col min="2823" max="2823" width="10.140625" customWidth="1"/>
    <col min="2824" max="2824" width="9.42578125" customWidth="1"/>
    <col min="2825" max="2825" width="10.28515625" customWidth="1"/>
    <col min="2826" max="2828" width="9.85546875" customWidth="1"/>
    <col min="2829" max="2829" width="9.28515625" customWidth="1"/>
    <col min="3069" max="3069" width="7.140625" customWidth="1"/>
    <col min="3070" max="3070" width="7" customWidth="1"/>
    <col min="3071" max="3071" width="26.5703125" customWidth="1"/>
    <col min="3072" max="3072" width="9.7109375" customWidth="1"/>
    <col min="3073" max="3073" width="14.85546875" customWidth="1"/>
    <col min="3074" max="3074" width="10.7109375" customWidth="1"/>
    <col min="3075" max="3075" width="9.5703125" customWidth="1"/>
    <col min="3076" max="3076" width="10.5703125" customWidth="1"/>
    <col min="3077" max="3078" width="9.85546875" customWidth="1"/>
    <col min="3079" max="3079" width="10.140625" customWidth="1"/>
    <col min="3080" max="3080" width="9.42578125" customWidth="1"/>
    <col min="3081" max="3081" width="10.28515625" customWidth="1"/>
    <col min="3082" max="3084" width="9.85546875" customWidth="1"/>
    <col min="3085" max="3085" width="9.28515625" customWidth="1"/>
    <col min="3325" max="3325" width="7.140625" customWidth="1"/>
    <col min="3326" max="3326" width="7" customWidth="1"/>
    <col min="3327" max="3327" width="26.5703125" customWidth="1"/>
    <col min="3328" max="3328" width="9.7109375" customWidth="1"/>
    <col min="3329" max="3329" width="14.85546875" customWidth="1"/>
    <col min="3330" max="3330" width="10.7109375" customWidth="1"/>
    <col min="3331" max="3331" width="9.5703125" customWidth="1"/>
    <col min="3332" max="3332" width="10.5703125" customWidth="1"/>
    <col min="3333" max="3334" width="9.85546875" customWidth="1"/>
    <col min="3335" max="3335" width="10.140625" customWidth="1"/>
    <col min="3336" max="3336" width="9.42578125" customWidth="1"/>
    <col min="3337" max="3337" width="10.28515625" customWidth="1"/>
    <col min="3338" max="3340" width="9.85546875" customWidth="1"/>
    <col min="3341" max="3341" width="9.28515625" customWidth="1"/>
    <col min="3581" max="3581" width="7.140625" customWidth="1"/>
    <col min="3582" max="3582" width="7" customWidth="1"/>
    <col min="3583" max="3583" width="26.5703125" customWidth="1"/>
    <col min="3584" max="3584" width="9.7109375" customWidth="1"/>
    <col min="3585" max="3585" width="14.85546875" customWidth="1"/>
    <col min="3586" max="3586" width="10.7109375" customWidth="1"/>
    <col min="3587" max="3587" width="9.5703125" customWidth="1"/>
    <col min="3588" max="3588" width="10.5703125" customWidth="1"/>
    <col min="3589" max="3590" width="9.85546875" customWidth="1"/>
    <col min="3591" max="3591" width="10.140625" customWidth="1"/>
    <col min="3592" max="3592" width="9.42578125" customWidth="1"/>
    <col min="3593" max="3593" width="10.28515625" customWidth="1"/>
    <col min="3594" max="3596" width="9.85546875" customWidth="1"/>
    <col min="3597" max="3597" width="9.28515625" customWidth="1"/>
    <col min="3837" max="3837" width="7.140625" customWidth="1"/>
    <col min="3838" max="3838" width="7" customWidth="1"/>
    <col min="3839" max="3839" width="26.5703125" customWidth="1"/>
    <col min="3840" max="3840" width="9.7109375" customWidth="1"/>
    <col min="3841" max="3841" width="14.85546875" customWidth="1"/>
    <col min="3842" max="3842" width="10.7109375" customWidth="1"/>
    <col min="3843" max="3843" width="9.5703125" customWidth="1"/>
    <col min="3844" max="3844" width="10.5703125" customWidth="1"/>
    <col min="3845" max="3846" width="9.85546875" customWidth="1"/>
    <col min="3847" max="3847" width="10.140625" customWidth="1"/>
    <col min="3848" max="3848" width="9.42578125" customWidth="1"/>
    <col min="3849" max="3849" width="10.28515625" customWidth="1"/>
    <col min="3850" max="3852" width="9.85546875" customWidth="1"/>
    <col min="3853" max="3853" width="9.28515625" customWidth="1"/>
    <col min="4093" max="4093" width="7.140625" customWidth="1"/>
    <col min="4094" max="4094" width="7" customWidth="1"/>
    <col min="4095" max="4095" width="26.5703125" customWidth="1"/>
    <col min="4096" max="4096" width="9.7109375" customWidth="1"/>
    <col min="4097" max="4097" width="14.85546875" customWidth="1"/>
    <col min="4098" max="4098" width="10.7109375" customWidth="1"/>
    <col min="4099" max="4099" width="9.5703125" customWidth="1"/>
    <col min="4100" max="4100" width="10.5703125" customWidth="1"/>
    <col min="4101" max="4102" width="9.85546875" customWidth="1"/>
    <col min="4103" max="4103" width="10.140625" customWidth="1"/>
    <col min="4104" max="4104" width="9.42578125" customWidth="1"/>
    <col min="4105" max="4105" width="10.28515625" customWidth="1"/>
    <col min="4106" max="4108" width="9.85546875" customWidth="1"/>
    <col min="4109" max="4109" width="9.28515625" customWidth="1"/>
    <col min="4349" max="4349" width="7.140625" customWidth="1"/>
    <col min="4350" max="4350" width="7" customWidth="1"/>
    <col min="4351" max="4351" width="26.5703125" customWidth="1"/>
    <col min="4352" max="4352" width="9.7109375" customWidth="1"/>
    <col min="4353" max="4353" width="14.85546875" customWidth="1"/>
    <col min="4354" max="4354" width="10.7109375" customWidth="1"/>
    <col min="4355" max="4355" width="9.5703125" customWidth="1"/>
    <col min="4356" max="4356" width="10.5703125" customWidth="1"/>
    <col min="4357" max="4358" width="9.85546875" customWidth="1"/>
    <col min="4359" max="4359" width="10.140625" customWidth="1"/>
    <col min="4360" max="4360" width="9.42578125" customWidth="1"/>
    <col min="4361" max="4361" width="10.28515625" customWidth="1"/>
    <col min="4362" max="4364" width="9.85546875" customWidth="1"/>
    <col min="4365" max="4365" width="9.28515625" customWidth="1"/>
    <col min="4605" max="4605" width="7.140625" customWidth="1"/>
    <col min="4606" max="4606" width="7" customWidth="1"/>
    <col min="4607" max="4607" width="26.5703125" customWidth="1"/>
    <col min="4608" max="4608" width="9.7109375" customWidth="1"/>
    <col min="4609" max="4609" width="14.85546875" customWidth="1"/>
    <col min="4610" max="4610" width="10.7109375" customWidth="1"/>
    <col min="4611" max="4611" width="9.5703125" customWidth="1"/>
    <col min="4612" max="4612" width="10.5703125" customWidth="1"/>
    <col min="4613" max="4614" width="9.85546875" customWidth="1"/>
    <col min="4615" max="4615" width="10.140625" customWidth="1"/>
    <col min="4616" max="4616" width="9.42578125" customWidth="1"/>
    <col min="4617" max="4617" width="10.28515625" customWidth="1"/>
    <col min="4618" max="4620" width="9.85546875" customWidth="1"/>
    <col min="4621" max="4621" width="9.28515625" customWidth="1"/>
    <col min="4861" max="4861" width="7.140625" customWidth="1"/>
    <col min="4862" max="4862" width="7" customWidth="1"/>
    <col min="4863" max="4863" width="26.5703125" customWidth="1"/>
    <col min="4864" max="4864" width="9.7109375" customWidth="1"/>
    <col min="4865" max="4865" width="14.85546875" customWidth="1"/>
    <col min="4866" max="4866" width="10.7109375" customWidth="1"/>
    <col min="4867" max="4867" width="9.5703125" customWidth="1"/>
    <col min="4868" max="4868" width="10.5703125" customWidth="1"/>
    <col min="4869" max="4870" width="9.85546875" customWidth="1"/>
    <col min="4871" max="4871" width="10.140625" customWidth="1"/>
    <col min="4872" max="4872" width="9.42578125" customWidth="1"/>
    <col min="4873" max="4873" width="10.28515625" customWidth="1"/>
    <col min="4874" max="4876" width="9.85546875" customWidth="1"/>
    <col min="4877" max="4877" width="9.28515625" customWidth="1"/>
    <col min="5117" max="5117" width="7.140625" customWidth="1"/>
    <col min="5118" max="5118" width="7" customWidth="1"/>
    <col min="5119" max="5119" width="26.5703125" customWidth="1"/>
    <col min="5120" max="5120" width="9.7109375" customWidth="1"/>
    <col min="5121" max="5121" width="14.85546875" customWidth="1"/>
    <col min="5122" max="5122" width="10.7109375" customWidth="1"/>
    <col min="5123" max="5123" width="9.5703125" customWidth="1"/>
    <col min="5124" max="5124" width="10.5703125" customWidth="1"/>
    <col min="5125" max="5126" width="9.85546875" customWidth="1"/>
    <col min="5127" max="5127" width="10.140625" customWidth="1"/>
    <col min="5128" max="5128" width="9.42578125" customWidth="1"/>
    <col min="5129" max="5129" width="10.28515625" customWidth="1"/>
    <col min="5130" max="5132" width="9.85546875" customWidth="1"/>
    <col min="5133" max="5133" width="9.28515625" customWidth="1"/>
    <col min="5373" max="5373" width="7.140625" customWidth="1"/>
    <col min="5374" max="5374" width="7" customWidth="1"/>
    <col min="5375" max="5375" width="26.5703125" customWidth="1"/>
    <col min="5376" max="5376" width="9.7109375" customWidth="1"/>
    <col min="5377" max="5377" width="14.85546875" customWidth="1"/>
    <col min="5378" max="5378" width="10.7109375" customWidth="1"/>
    <col min="5379" max="5379" width="9.5703125" customWidth="1"/>
    <col min="5380" max="5380" width="10.5703125" customWidth="1"/>
    <col min="5381" max="5382" width="9.85546875" customWidth="1"/>
    <col min="5383" max="5383" width="10.140625" customWidth="1"/>
    <col min="5384" max="5384" width="9.42578125" customWidth="1"/>
    <col min="5385" max="5385" width="10.28515625" customWidth="1"/>
    <col min="5386" max="5388" width="9.85546875" customWidth="1"/>
    <col min="5389" max="5389" width="9.28515625" customWidth="1"/>
    <col min="5629" max="5629" width="7.140625" customWidth="1"/>
    <col min="5630" max="5630" width="7" customWidth="1"/>
    <col min="5631" max="5631" width="26.5703125" customWidth="1"/>
    <col min="5632" max="5632" width="9.7109375" customWidth="1"/>
    <col min="5633" max="5633" width="14.85546875" customWidth="1"/>
    <col min="5634" max="5634" width="10.7109375" customWidth="1"/>
    <col min="5635" max="5635" width="9.5703125" customWidth="1"/>
    <col min="5636" max="5636" width="10.5703125" customWidth="1"/>
    <col min="5637" max="5638" width="9.85546875" customWidth="1"/>
    <col min="5639" max="5639" width="10.140625" customWidth="1"/>
    <col min="5640" max="5640" width="9.42578125" customWidth="1"/>
    <col min="5641" max="5641" width="10.28515625" customWidth="1"/>
    <col min="5642" max="5644" width="9.85546875" customWidth="1"/>
    <col min="5645" max="5645" width="9.28515625" customWidth="1"/>
    <col min="5885" max="5885" width="7.140625" customWidth="1"/>
    <col min="5886" max="5886" width="7" customWidth="1"/>
    <col min="5887" max="5887" width="26.5703125" customWidth="1"/>
    <col min="5888" max="5888" width="9.7109375" customWidth="1"/>
    <col min="5889" max="5889" width="14.85546875" customWidth="1"/>
    <col min="5890" max="5890" width="10.7109375" customWidth="1"/>
    <col min="5891" max="5891" width="9.5703125" customWidth="1"/>
    <col min="5892" max="5892" width="10.5703125" customWidth="1"/>
    <col min="5893" max="5894" width="9.85546875" customWidth="1"/>
    <col min="5895" max="5895" width="10.140625" customWidth="1"/>
    <col min="5896" max="5896" width="9.42578125" customWidth="1"/>
    <col min="5897" max="5897" width="10.28515625" customWidth="1"/>
    <col min="5898" max="5900" width="9.85546875" customWidth="1"/>
    <col min="5901" max="5901" width="9.28515625" customWidth="1"/>
    <col min="6141" max="6141" width="7.140625" customWidth="1"/>
    <col min="6142" max="6142" width="7" customWidth="1"/>
    <col min="6143" max="6143" width="26.5703125" customWidth="1"/>
    <col min="6144" max="6144" width="9.7109375" customWidth="1"/>
    <col min="6145" max="6145" width="14.85546875" customWidth="1"/>
    <col min="6146" max="6146" width="10.7109375" customWidth="1"/>
    <col min="6147" max="6147" width="9.5703125" customWidth="1"/>
    <col min="6148" max="6148" width="10.5703125" customWidth="1"/>
    <col min="6149" max="6150" width="9.85546875" customWidth="1"/>
    <col min="6151" max="6151" width="10.140625" customWidth="1"/>
    <col min="6152" max="6152" width="9.42578125" customWidth="1"/>
    <col min="6153" max="6153" width="10.28515625" customWidth="1"/>
    <col min="6154" max="6156" width="9.85546875" customWidth="1"/>
    <col min="6157" max="6157" width="9.28515625" customWidth="1"/>
    <col min="6397" max="6397" width="7.140625" customWidth="1"/>
    <col min="6398" max="6398" width="7" customWidth="1"/>
    <col min="6399" max="6399" width="26.5703125" customWidth="1"/>
    <col min="6400" max="6400" width="9.7109375" customWidth="1"/>
    <col min="6401" max="6401" width="14.85546875" customWidth="1"/>
    <col min="6402" max="6402" width="10.7109375" customWidth="1"/>
    <col min="6403" max="6403" width="9.5703125" customWidth="1"/>
    <col min="6404" max="6404" width="10.5703125" customWidth="1"/>
    <col min="6405" max="6406" width="9.85546875" customWidth="1"/>
    <col min="6407" max="6407" width="10.140625" customWidth="1"/>
    <col min="6408" max="6408" width="9.42578125" customWidth="1"/>
    <col min="6409" max="6409" width="10.28515625" customWidth="1"/>
    <col min="6410" max="6412" width="9.85546875" customWidth="1"/>
    <col min="6413" max="6413" width="9.28515625" customWidth="1"/>
    <col min="6653" max="6653" width="7.140625" customWidth="1"/>
    <col min="6654" max="6654" width="7" customWidth="1"/>
    <col min="6655" max="6655" width="26.5703125" customWidth="1"/>
    <col min="6656" max="6656" width="9.7109375" customWidth="1"/>
    <col min="6657" max="6657" width="14.85546875" customWidth="1"/>
    <col min="6658" max="6658" width="10.7109375" customWidth="1"/>
    <col min="6659" max="6659" width="9.5703125" customWidth="1"/>
    <col min="6660" max="6660" width="10.5703125" customWidth="1"/>
    <col min="6661" max="6662" width="9.85546875" customWidth="1"/>
    <col min="6663" max="6663" width="10.140625" customWidth="1"/>
    <col min="6664" max="6664" width="9.42578125" customWidth="1"/>
    <col min="6665" max="6665" width="10.28515625" customWidth="1"/>
    <col min="6666" max="6668" width="9.85546875" customWidth="1"/>
    <col min="6669" max="6669" width="9.28515625" customWidth="1"/>
    <col min="6909" max="6909" width="7.140625" customWidth="1"/>
    <col min="6910" max="6910" width="7" customWidth="1"/>
    <col min="6911" max="6911" width="26.5703125" customWidth="1"/>
    <col min="6912" max="6912" width="9.7109375" customWidth="1"/>
    <col min="6913" max="6913" width="14.85546875" customWidth="1"/>
    <col min="6914" max="6914" width="10.7109375" customWidth="1"/>
    <col min="6915" max="6915" width="9.5703125" customWidth="1"/>
    <col min="6916" max="6916" width="10.5703125" customWidth="1"/>
    <col min="6917" max="6918" width="9.85546875" customWidth="1"/>
    <col min="6919" max="6919" width="10.140625" customWidth="1"/>
    <col min="6920" max="6920" width="9.42578125" customWidth="1"/>
    <col min="6921" max="6921" width="10.28515625" customWidth="1"/>
    <col min="6922" max="6924" width="9.85546875" customWidth="1"/>
    <col min="6925" max="6925" width="9.28515625" customWidth="1"/>
    <col min="7165" max="7165" width="7.140625" customWidth="1"/>
    <col min="7166" max="7166" width="7" customWidth="1"/>
    <col min="7167" max="7167" width="26.5703125" customWidth="1"/>
    <col min="7168" max="7168" width="9.7109375" customWidth="1"/>
    <col min="7169" max="7169" width="14.85546875" customWidth="1"/>
    <col min="7170" max="7170" width="10.7109375" customWidth="1"/>
    <col min="7171" max="7171" width="9.5703125" customWidth="1"/>
    <col min="7172" max="7172" width="10.5703125" customWidth="1"/>
    <col min="7173" max="7174" width="9.85546875" customWidth="1"/>
    <col min="7175" max="7175" width="10.140625" customWidth="1"/>
    <col min="7176" max="7176" width="9.42578125" customWidth="1"/>
    <col min="7177" max="7177" width="10.28515625" customWidth="1"/>
    <col min="7178" max="7180" width="9.85546875" customWidth="1"/>
    <col min="7181" max="7181" width="9.28515625" customWidth="1"/>
    <col min="7421" max="7421" width="7.140625" customWidth="1"/>
    <col min="7422" max="7422" width="7" customWidth="1"/>
    <col min="7423" max="7423" width="26.5703125" customWidth="1"/>
    <col min="7424" max="7424" width="9.7109375" customWidth="1"/>
    <col min="7425" max="7425" width="14.85546875" customWidth="1"/>
    <col min="7426" max="7426" width="10.7109375" customWidth="1"/>
    <col min="7427" max="7427" width="9.5703125" customWidth="1"/>
    <col min="7428" max="7428" width="10.5703125" customWidth="1"/>
    <col min="7429" max="7430" width="9.85546875" customWidth="1"/>
    <col min="7431" max="7431" width="10.140625" customWidth="1"/>
    <col min="7432" max="7432" width="9.42578125" customWidth="1"/>
    <col min="7433" max="7433" width="10.28515625" customWidth="1"/>
    <col min="7434" max="7436" width="9.85546875" customWidth="1"/>
    <col min="7437" max="7437" width="9.28515625" customWidth="1"/>
    <col min="7677" max="7677" width="7.140625" customWidth="1"/>
    <col min="7678" max="7678" width="7" customWidth="1"/>
    <col min="7679" max="7679" width="26.5703125" customWidth="1"/>
    <col min="7680" max="7680" width="9.7109375" customWidth="1"/>
    <col min="7681" max="7681" width="14.85546875" customWidth="1"/>
    <col min="7682" max="7682" width="10.7109375" customWidth="1"/>
    <col min="7683" max="7683" width="9.5703125" customWidth="1"/>
    <col min="7684" max="7684" width="10.5703125" customWidth="1"/>
    <col min="7685" max="7686" width="9.85546875" customWidth="1"/>
    <col min="7687" max="7687" width="10.140625" customWidth="1"/>
    <col min="7688" max="7688" width="9.42578125" customWidth="1"/>
    <col min="7689" max="7689" width="10.28515625" customWidth="1"/>
    <col min="7690" max="7692" width="9.85546875" customWidth="1"/>
    <col min="7693" max="7693" width="9.28515625" customWidth="1"/>
    <col min="7933" max="7933" width="7.140625" customWidth="1"/>
    <col min="7934" max="7934" width="7" customWidth="1"/>
    <col min="7935" max="7935" width="26.5703125" customWidth="1"/>
    <col min="7936" max="7936" width="9.7109375" customWidth="1"/>
    <col min="7937" max="7937" width="14.85546875" customWidth="1"/>
    <col min="7938" max="7938" width="10.7109375" customWidth="1"/>
    <col min="7939" max="7939" width="9.5703125" customWidth="1"/>
    <col min="7940" max="7940" width="10.5703125" customWidth="1"/>
    <col min="7941" max="7942" width="9.85546875" customWidth="1"/>
    <col min="7943" max="7943" width="10.140625" customWidth="1"/>
    <col min="7944" max="7944" width="9.42578125" customWidth="1"/>
    <col min="7945" max="7945" width="10.28515625" customWidth="1"/>
    <col min="7946" max="7948" width="9.85546875" customWidth="1"/>
    <col min="7949" max="7949" width="9.28515625" customWidth="1"/>
    <col min="8189" max="8189" width="7.140625" customWidth="1"/>
    <col min="8190" max="8190" width="7" customWidth="1"/>
    <col min="8191" max="8191" width="26.5703125" customWidth="1"/>
    <col min="8192" max="8192" width="9.7109375" customWidth="1"/>
    <col min="8193" max="8193" width="14.85546875" customWidth="1"/>
    <col min="8194" max="8194" width="10.7109375" customWidth="1"/>
    <col min="8195" max="8195" width="9.5703125" customWidth="1"/>
    <col min="8196" max="8196" width="10.5703125" customWidth="1"/>
    <col min="8197" max="8198" width="9.85546875" customWidth="1"/>
    <col min="8199" max="8199" width="10.140625" customWidth="1"/>
    <col min="8200" max="8200" width="9.42578125" customWidth="1"/>
    <col min="8201" max="8201" width="10.28515625" customWidth="1"/>
    <col min="8202" max="8204" width="9.85546875" customWidth="1"/>
    <col min="8205" max="8205" width="9.28515625" customWidth="1"/>
    <col min="8445" max="8445" width="7.140625" customWidth="1"/>
    <col min="8446" max="8446" width="7" customWidth="1"/>
    <col min="8447" max="8447" width="26.5703125" customWidth="1"/>
    <col min="8448" max="8448" width="9.7109375" customWidth="1"/>
    <col min="8449" max="8449" width="14.85546875" customWidth="1"/>
    <col min="8450" max="8450" width="10.7109375" customWidth="1"/>
    <col min="8451" max="8451" width="9.5703125" customWidth="1"/>
    <col min="8452" max="8452" width="10.5703125" customWidth="1"/>
    <col min="8453" max="8454" width="9.85546875" customWidth="1"/>
    <col min="8455" max="8455" width="10.140625" customWidth="1"/>
    <col min="8456" max="8456" width="9.42578125" customWidth="1"/>
    <col min="8457" max="8457" width="10.28515625" customWidth="1"/>
    <col min="8458" max="8460" width="9.85546875" customWidth="1"/>
    <col min="8461" max="8461" width="9.28515625" customWidth="1"/>
    <col min="8701" max="8701" width="7.140625" customWidth="1"/>
    <col min="8702" max="8702" width="7" customWidth="1"/>
    <col min="8703" max="8703" width="26.5703125" customWidth="1"/>
    <col min="8704" max="8704" width="9.7109375" customWidth="1"/>
    <col min="8705" max="8705" width="14.85546875" customWidth="1"/>
    <col min="8706" max="8706" width="10.7109375" customWidth="1"/>
    <col min="8707" max="8707" width="9.5703125" customWidth="1"/>
    <col min="8708" max="8708" width="10.5703125" customWidth="1"/>
    <col min="8709" max="8710" width="9.85546875" customWidth="1"/>
    <col min="8711" max="8711" width="10.140625" customWidth="1"/>
    <col min="8712" max="8712" width="9.42578125" customWidth="1"/>
    <col min="8713" max="8713" width="10.28515625" customWidth="1"/>
    <col min="8714" max="8716" width="9.85546875" customWidth="1"/>
    <col min="8717" max="8717" width="9.28515625" customWidth="1"/>
    <col min="8957" max="8957" width="7.140625" customWidth="1"/>
    <col min="8958" max="8958" width="7" customWidth="1"/>
    <col min="8959" max="8959" width="26.5703125" customWidth="1"/>
    <col min="8960" max="8960" width="9.7109375" customWidth="1"/>
    <col min="8961" max="8961" width="14.85546875" customWidth="1"/>
    <col min="8962" max="8962" width="10.7109375" customWidth="1"/>
    <col min="8963" max="8963" width="9.5703125" customWidth="1"/>
    <col min="8964" max="8964" width="10.5703125" customWidth="1"/>
    <col min="8965" max="8966" width="9.85546875" customWidth="1"/>
    <col min="8967" max="8967" width="10.140625" customWidth="1"/>
    <col min="8968" max="8968" width="9.42578125" customWidth="1"/>
    <col min="8969" max="8969" width="10.28515625" customWidth="1"/>
    <col min="8970" max="8972" width="9.85546875" customWidth="1"/>
    <col min="8973" max="8973" width="9.28515625" customWidth="1"/>
    <col min="9213" max="9213" width="7.140625" customWidth="1"/>
    <col min="9214" max="9214" width="7" customWidth="1"/>
    <col min="9215" max="9215" width="26.5703125" customWidth="1"/>
    <col min="9216" max="9216" width="9.7109375" customWidth="1"/>
    <col min="9217" max="9217" width="14.85546875" customWidth="1"/>
    <col min="9218" max="9218" width="10.7109375" customWidth="1"/>
    <col min="9219" max="9219" width="9.5703125" customWidth="1"/>
    <col min="9220" max="9220" width="10.5703125" customWidth="1"/>
    <col min="9221" max="9222" width="9.85546875" customWidth="1"/>
    <col min="9223" max="9223" width="10.140625" customWidth="1"/>
    <col min="9224" max="9224" width="9.42578125" customWidth="1"/>
    <col min="9225" max="9225" width="10.28515625" customWidth="1"/>
    <col min="9226" max="9228" width="9.85546875" customWidth="1"/>
    <col min="9229" max="9229" width="9.28515625" customWidth="1"/>
    <col min="9469" max="9469" width="7.140625" customWidth="1"/>
    <col min="9470" max="9470" width="7" customWidth="1"/>
    <col min="9471" max="9471" width="26.5703125" customWidth="1"/>
    <col min="9472" max="9472" width="9.7109375" customWidth="1"/>
    <col min="9473" max="9473" width="14.85546875" customWidth="1"/>
    <col min="9474" max="9474" width="10.7109375" customWidth="1"/>
    <col min="9475" max="9475" width="9.5703125" customWidth="1"/>
    <col min="9476" max="9476" width="10.5703125" customWidth="1"/>
    <col min="9477" max="9478" width="9.85546875" customWidth="1"/>
    <col min="9479" max="9479" width="10.140625" customWidth="1"/>
    <col min="9480" max="9480" width="9.42578125" customWidth="1"/>
    <col min="9481" max="9481" width="10.28515625" customWidth="1"/>
    <col min="9482" max="9484" width="9.85546875" customWidth="1"/>
    <col min="9485" max="9485" width="9.28515625" customWidth="1"/>
    <col min="9725" max="9725" width="7.140625" customWidth="1"/>
    <col min="9726" max="9726" width="7" customWidth="1"/>
    <col min="9727" max="9727" width="26.5703125" customWidth="1"/>
    <col min="9728" max="9728" width="9.7109375" customWidth="1"/>
    <col min="9729" max="9729" width="14.85546875" customWidth="1"/>
    <col min="9730" max="9730" width="10.7109375" customWidth="1"/>
    <col min="9731" max="9731" width="9.5703125" customWidth="1"/>
    <col min="9732" max="9732" width="10.5703125" customWidth="1"/>
    <col min="9733" max="9734" width="9.85546875" customWidth="1"/>
    <col min="9735" max="9735" width="10.140625" customWidth="1"/>
    <col min="9736" max="9736" width="9.42578125" customWidth="1"/>
    <col min="9737" max="9737" width="10.28515625" customWidth="1"/>
    <col min="9738" max="9740" width="9.85546875" customWidth="1"/>
    <col min="9741" max="9741" width="9.28515625" customWidth="1"/>
    <col min="9981" max="9981" width="7.140625" customWidth="1"/>
    <col min="9982" max="9982" width="7" customWidth="1"/>
    <col min="9983" max="9983" width="26.5703125" customWidth="1"/>
    <col min="9984" max="9984" width="9.7109375" customWidth="1"/>
    <col min="9985" max="9985" width="14.85546875" customWidth="1"/>
    <col min="9986" max="9986" width="10.7109375" customWidth="1"/>
    <col min="9987" max="9987" width="9.5703125" customWidth="1"/>
    <col min="9988" max="9988" width="10.5703125" customWidth="1"/>
    <col min="9989" max="9990" width="9.85546875" customWidth="1"/>
    <col min="9991" max="9991" width="10.140625" customWidth="1"/>
    <col min="9992" max="9992" width="9.42578125" customWidth="1"/>
    <col min="9993" max="9993" width="10.28515625" customWidth="1"/>
    <col min="9994" max="9996" width="9.85546875" customWidth="1"/>
    <col min="9997" max="9997" width="9.28515625" customWidth="1"/>
    <col min="10237" max="10237" width="7.140625" customWidth="1"/>
    <col min="10238" max="10238" width="7" customWidth="1"/>
    <col min="10239" max="10239" width="26.5703125" customWidth="1"/>
    <col min="10240" max="10240" width="9.7109375" customWidth="1"/>
    <col min="10241" max="10241" width="14.85546875" customWidth="1"/>
    <col min="10242" max="10242" width="10.7109375" customWidth="1"/>
    <col min="10243" max="10243" width="9.5703125" customWidth="1"/>
    <col min="10244" max="10244" width="10.5703125" customWidth="1"/>
    <col min="10245" max="10246" width="9.85546875" customWidth="1"/>
    <col min="10247" max="10247" width="10.140625" customWidth="1"/>
    <col min="10248" max="10248" width="9.42578125" customWidth="1"/>
    <col min="10249" max="10249" width="10.28515625" customWidth="1"/>
    <col min="10250" max="10252" width="9.85546875" customWidth="1"/>
    <col min="10253" max="10253" width="9.28515625" customWidth="1"/>
    <col min="10493" max="10493" width="7.140625" customWidth="1"/>
    <col min="10494" max="10494" width="7" customWidth="1"/>
    <col min="10495" max="10495" width="26.5703125" customWidth="1"/>
    <col min="10496" max="10496" width="9.7109375" customWidth="1"/>
    <col min="10497" max="10497" width="14.85546875" customWidth="1"/>
    <col min="10498" max="10498" width="10.7109375" customWidth="1"/>
    <col min="10499" max="10499" width="9.5703125" customWidth="1"/>
    <col min="10500" max="10500" width="10.5703125" customWidth="1"/>
    <col min="10501" max="10502" width="9.85546875" customWidth="1"/>
    <col min="10503" max="10503" width="10.140625" customWidth="1"/>
    <col min="10504" max="10504" width="9.42578125" customWidth="1"/>
    <col min="10505" max="10505" width="10.28515625" customWidth="1"/>
    <col min="10506" max="10508" width="9.85546875" customWidth="1"/>
    <col min="10509" max="10509" width="9.28515625" customWidth="1"/>
    <col min="10749" max="10749" width="7.140625" customWidth="1"/>
    <col min="10750" max="10750" width="7" customWidth="1"/>
    <col min="10751" max="10751" width="26.5703125" customWidth="1"/>
    <col min="10752" max="10752" width="9.7109375" customWidth="1"/>
    <col min="10753" max="10753" width="14.85546875" customWidth="1"/>
    <col min="10754" max="10754" width="10.7109375" customWidth="1"/>
    <col min="10755" max="10755" width="9.5703125" customWidth="1"/>
    <col min="10756" max="10756" width="10.5703125" customWidth="1"/>
    <col min="10757" max="10758" width="9.85546875" customWidth="1"/>
    <col min="10759" max="10759" width="10.140625" customWidth="1"/>
    <col min="10760" max="10760" width="9.42578125" customWidth="1"/>
    <col min="10761" max="10761" width="10.28515625" customWidth="1"/>
    <col min="10762" max="10764" width="9.85546875" customWidth="1"/>
    <col min="10765" max="10765" width="9.28515625" customWidth="1"/>
    <col min="11005" max="11005" width="7.140625" customWidth="1"/>
    <col min="11006" max="11006" width="7" customWidth="1"/>
    <col min="11007" max="11007" width="26.5703125" customWidth="1"/>
    <col min="11008" max="11008" width="9.7109375" customWidth="1"/>
    <col min="11009" max="11009" width="14.85546875" customWidth="1"/>
    <col min="11010" max="11010" width="10.7109375" customWidth="1"/>
    <col min="11011" max="11011" width="9.5703125" customWidth="1"/>
    <col min="11012" max="11012" width="10.5703125" customWidth="1"/>
    <col min="11013" max="11014" width="9.85546875" customWidth="1"/>
    <col min="11015" max="11015" width="10.140625" customWidth="1"/>
    <col min="11016" max="11016" width="9.42578125" customWidth="1"/>
    <col min="11017" max="11017" width="10.28515625" customWidth="1"/>
    <col min="11018" max="11020" width="9.85546875" customWidth="1"/>
    <col min="11021" max="11021" width="9.28515625" customWidth="1"/>
    <col min="11261" max="11261" width="7.140625" customWidth="1"/>
    <col min="11262" max="11262" width="7" customWidth="1"/>
    <col min="11263" max="11263" width="26.5703125" customWidth="1"/>
    <col min="11264" max="11264" width="9.7109375" customWidth="1"/>
    <col min="11265" max="11265" width="14.85546875" customWidth="1"/>
    <col min="11266" max="11266" width="10.7109375" customWidth="1"/>
    <col min="11267" max="11267" width="9.5703125" customWidth="1"/>
    <col min="11268" max="11268" width="10.5703125" customWidth="1"/>
    <col min="11269" max="11270" width="9.85546875" customWidth="1"/>
    <col min="11271" max="11271" width="10.140625" customWidth="1"/>
    <col min="11272" max="11272" width="9.42578125" customWidth="1"/>
    <col min="11273" max="11273" width="10.28515625" customWidth="1"/>
    <col min="11274" max="11276" width="9.85546875" customWidth="1"/>
    <col min="11277" max="11277" width="9.28515625" customWidth="1"/>
    <col min="11517" max="11517" width="7.140625" customWidth="1"/>
    <col min="11518" max="11518" width="7" customWidth="1"/>
    <col min="11519" max="11519" width="26.5703125" customWidth="1"/>
    <col min="11520" max="11520" width="9.7109375" customWidth="1"/>
    <col min="11521" max="11521" width="14.85546875" customWidth="1"/>
    <col min="11522" max="11522" width="10.7109375" customWidth="1"/>
    <col min="11523" max="11523" width="9.5703125" customWidth="1"/>
    <col min="11524" max="11524" width="10.5703125" customWidth="1"/>
    <col min="11525" max="11526" width="9.85546875" customWidth="1"/>
    <col min="11527" max="11527" width="10.140625" customWidth="1"/>
    <col min="11528" max="11528" width="9.42578125" customWidth="1"/>
    <col min="11529" max="11529" width="10.28515625" customWidth="1"/>
    <col min="11530" max="11532" width="9.85546875" customWidth="1"/>
    <col min="11533" max="11533" width="9.28515625" customWidth="1"/>
    <col min="11773" max="11773" width="7.140625" customWidth="1"/>
    <col min="11774" max="11774" width="7" customWidth="1"/>
    <col min="11775" max="11775" width="26.5703125" customWidth="1"/>
    <col min="11776" max="11776" width="9.7109375" customWidth="1"/>
    <col min="11777" max="11777" width="14.85546875" customWidth="1"/>
    <col min="11778" max="11778" width="10.7109375" customWidth="1"/>
    <col min="11779" max="11779" width="9.5703125" customWidth="1"/>
    <col min="11780" max="11780" width="10.5703125" customWidth="1"/>
    <col min="11781" max="11782" width="9.85546875" customWidth="1"/>
    <col min="11783" max="11783" width="10.140625" customWidth="1"/>
    <col min="11784" max="11784" width="9.42578125" customWidth="1"/>
    <col min="11785" max="11785" width="10.28515625" customWidth="1"/>
    <col min="11786" max="11788" width="9.85546875" customWidth="1"/>
    <col min="11789" max="11789" width="9.28515625" customWidth="1"/>
    <col min="12029" max="12029" width="7.140625" customWidth="1"/>
    <col min="12030" max="12030" width="7" customWidth="1"/>
    <col min="12031" max="12031" width="26.5703125" customWidth="1"/>
    <col min="12032" max="12032" width="9.7109375" customWidth="1"/>
    <col min="12033" max="12033" width="14.85546875" customWidth="1"/>
    <col min="12034" max="12034" width="10.7109375" customWidth="1"/>
    <col min="12035" max="12035" width="9.5703125" customWidth="1"/>
    <col min="12036" max="12036" width="10.5703125" customWidth="1"/>
    <col min="12037" max="12038" width="9.85546875" customWidth="1"/>
    <col min="12039" max="12039" width="10.140625" customWidth="1"/>
    <col min="12040" max="12040" width="9.42578125" customWidth="1"/>
    <col min="12041" max="12041" width="10.28515625" customWidth="1"/>
    <col min="12042" max="12044" width="9.85546875" customWidth="1"/>
    <col min="12045" max="12045" width="9.28515625" customWidth="1"/>
    <col min="12285" max="12285" width="7.140625" customWidth="1"/>
    <col min="12286" max="12286" width="7" customWidth="1"/>
    <col min="12287" max="12287" width="26.5703125" customWidth="1"/>
    <col min="12288" max="12288" width="9.7109375" customWidth="1"/>
    <col min="12289" max="12289" width="14.85546875" customWidth="1"/>
    <col min="12290" max="12290" width="10.7109375" customWidth="1"/>
    <col min="12291" max="12291" width="9.5703125" customWidth="1"/>
    <col min="12292" max="12292" width="10.5703125" customWidth="1"/>
    <col min="12293" max="12294" width="9.85546875" customWidth="1"/>
    <col min="12295" max="12295" width="10.140625" customWidth="1"/>
    <col min="12296" max="12296" width="9.42578125" customWidth="1"/>
    <col min="12297" max="12297" width="10.28515625" customWidth="1"/>
    <col min="12298" max="12300" width="9.85546875" customWidth="1"/>
    <col min="12301" max="12301" width="9.28515625" customWidth="1"/>
    <col min="12541" max="12541" width="7.140625" customWidth="1"/>
    <col min="12542" max="12542" width="7" customWidth="1"/>
    <col min="12543" max="12543" width="26.5703125" customWidth="1"/>
    <col min="12544" max="12544" width="9.7109375" customWidth="1"/>
    <col min="12545" max="12545" width="14.85546875" customWidth="1"/>
    <col min="12546" max="12546" width="10.7109375" customWidth="1"/>
    <col min="12547" max="12547" width="9.5703125" customWidth="1"/>
    <col min="12548" max="12548" width="10.5703125" customWidth="1"/>
    <col min="12549" max="12550" width="9.85546875" customWidth="1"/>
    <col min="12551" max="12551" width="10.140625" customWidth="1"/>
    <col min="12552" max="12552" width="9.42578125" customWidth="1"/>
    <col min="12553" max="12553" width="10.28515625" customWidth="1"/>
    <col min="12554" max="12556" width="9.85546875" customWidth="1"/>
    <col min="12557" max="12557" width="9.28515625" customWidth="1"/>
    <col min="12797" max="12797" width="7.140625" customWidth="1"/>
    <col min="12798" max="12798" width="7" customWidth="1"/>
    <col min="12799" max="12799" width="26.5703125" customWidth="1"/>
    <col min="12800" max="12800" width="9.7109375" customWidth="1"/>
    <col min="12801" max="12801" width="14.85546875" customWidth="1"/>
    <col min="12802" max="12802" width="10.7109375" customWidth="1"/>
    <col min="12803" max="12803" width="9.5703125" customWidth="1"/>
    <col min="12804" max="12804" width="10.5703125" customWidth="1"/>
    <col min="12805" max="12806" width="9.85546875" customWidth="1"/>
    <col min="12807" max="12807" width="10.140625" customWidth="1"/>
    <col min="12808" max="12808" width="9.42578125" customWidth="1"/>
    <col min="12809" max="12809" width="10.28515625" customWidth="1"/>
    <col min="12810" max="12812" width="9.85546875" customWidth="1"/>
    <col min="12813" max="12813" width="9.28515625" customWidth="1"/>
    <col min="13053" max="13053" width="7.140625" customWidth="1"/>
    <col min="13054" max="13054" width="7" customWidth="1"/>
    <col min="13055" max="13055" width="26.5703125" customWidth="1"/>
    <col min="13056" max="13056" width="9.7109375" customWidth="1"/>
    <col min="13057" max="13057" width="14.85546875" customWidth="1"/>
    <col min="13058" max="13058" width="10.7109375" customWidth="1"/>
    <col min="13059" max="13059" width="9.5703125" customWidth="1"/>
    <col min="13060" max="13060" width="10.5703125" customWidth="1"/>
    <col min="13061" max="13062" width="9.85546875" customWidth="1"/>
    <col min="13063" max="13063" width="10.140625" customWidth="1"/>
    <col min="13064" max="13064" width="9.42578125" customWidth="1"/>
    <col min="13065" max="13065" width="10.28515625" customWidth="1"/>
    <col min="13066" max="13068" width="9.85546875" customWidth="1"/>
    <col min="13069" max="13069" width="9.28515625" customWidth="1"/>
    <col min="13309" max="13309" width="7.140625" customWidth="1"/>
    <col min="13310" max="13310" width="7" customWidth="1"/>
    <col min="13311" max="13311" width="26.5703125" customWidth="1"/>
    <col min="13312" max="13312" width="9.7109375" customWidth="1"/>
    <col min="13313" max="13313" width="14.85546875" customWidth="1"/>
    <col min="13314" max="13314" width="10.7109375" customWidth="1"/>
    <col min="13315" max="13315" width="9.5703125" customWidth="1"/>
    <col min="13316" max="13316" width="10.5703125" customWidth="1"/>
    <col min="13317" max="13318" width="9.85546875" customWidth="1"/>
    <col min="13319" max="13319" width="10.140625" customWidth="1"/>
    <col min="13320" max="13320" width="9.42578125" customWidth="1"/>
    <col min="13321" max="13321" width="10.28515625" customWidth="1"/>
    <col min="13322" max="13324" width="9.85546875" customWidth="1"/>
    <col min="13325" max="13325" width="9.28515625" customWidth="1"/>
    <col min="13565" max="13565" width="7.140625" customWidth="1"/>
    <col min="13566" max="13566" width="7" customWidth="1"/>
    <col min="13567" max="13567" width="26.5703125" customWidth="1"/>
    <col min="13568" max="13568" width="9.7109375" customWidth="1"/>
    <col min="13569" max="13569" width="14.85546875" customWidth="1"/>
    <col min="13570" max="13570" width="10.7109375" customWidth="1"/>
    <col min="13571" max="13571" width="9.5703125" customWidth="1"/>
    <col min="13572" max="13572" width="10.5703125" customWidth="1"/>
    <col min="13573" max="13574" width="9.85546875" customWidth="1"/>
    <col min="13575" max="13575" width="10.140625" customWidth="1"/>
    <col min="13576" max="13576" width="9.42578125" customWidth="1"/>
    <col min="13577" max="13577" width="10.28515625" customWidth="1"/>
    <col min="13578" max="13580" width="9.85546875" customWidth="1"/>
    <col min="13581" max="13581" width="9.28515625" customWidth="1"/>
    <col min="13821" max="13821" width="7.140625" customWidth="1"/>
    <col min="13822" max="13822" width="7" customWidth="1"/>
    <col min="13823" max="13823" width="26.5703125" customWidth="1"/>
    <col min="13824" max="13824" width="9.7109375" customWidth="1"/>
    <col min="13825" max="13825" width="14.85546875" customWidth="1"/>
    <col min="13826" max="13826" width="10.7109375" customWidth="1"/>
    <col min="13827" max="13827" width="9.5703125" customWidth="1"/>
    <col min="13828" max="13828" width="10.5703125" customWidth="1"/>
    <col min="13829" max="13830" width="9.85546875" customWidth="1"/>
    <col min="13831" max="13831" width="10.140625" customWidth="1"/>
    <col min="13832" max="13832" width="9.42578125" customWidth="1"/>
    <col min="13833" max="13833" width="10.28515625" customWidth="1"/>
    <col min="13834" max="13836" width="9.85546875" customWidth="1"/>
    <col min="13837" max="13837" width="9.28515625" customWidth="1"/>
    <col min="14077" max="14077" width="7.140625" customWidth="1"/>
    <col min="14078" max="14078" width="7" customWidth="1"/>
    <col min="14079" max="14079" width="26.5703125" customWidth="1"/>
    <col min="14080" max="14080" width="9.7109375" customWidth="1"/>
    <col min="14081" max="14081" width="14.85546875" customWidth="1"/>
    <col min="14082" max="14082" width="10.7109375" customWidth="1"/>
    <col min="14083" max="14083" width="9.5703125" customWidth="1"/>
    <col min="14084" max="14084" width="10.5703125" customWidth="1"/>
    <col min="14085" max="14086" width="9.85546875" customWidth="1"/>
    <col min="14087" max="14087" width="10.140625" customWidth="1"/>
    <col min="14088" max="14088" width="9.42578125" customWidth="1"/>
    <col min="14089" max="14089" width="10.28515625" customWidth="1"/>
    <col min="14090" max="14092" width="9.85546875" customWidth="1"/>
    <col min="14093" max="14093" width="9.28515625" customWidth="1"/>
    <col min="14333" max="14333" width="7.140625" customWidth="1"/>
    <col min="14334" max="14334" width="7" customWidth="1"/>
    <col min="14335" max="14335" width="26.5703125" customWidth="1"/>
    <col min="14336" max="14336" width="9.7109375" customWidth="1"/>
    <col min="14337" max="14337" width="14.85546875" customWidth="1"/>
    <col min="14338" max="14338" width="10.7109375" customWidth="1"/>
    <col min="14339" max="14339" width="9.5703125" customWidth="1"/>
    <col min="14340" max="14340" width="10.5703125" customWidth="1"/>
    <col min="14341" max="14342" width="9.85546875" customWidth="1"/>
    <col min="14343" max="14343" width="10.140625" customWidth="1"/>
    <col min="14344" max="14344" width="9.42578125" customWidth="1"/>
    <col min="14345" max="14345" width="10.28515625" customWidth="1"/>
    <col min="14346" max="14348" width="9.85546875" customWidth="1"/>
    <col min="14349" max="14349" width="9.28515625" customWidth="1"/>
    <col min="14589" max="14589" width="7.140625" customWidth="1"/>
    <col min="14590" max="14590" width="7" customWidth="1"/>
    <col min="14591" max="14591" width="26.5703125" customWidth="1"/>
    <col min="14592" max="14592" width="9.7109375" customWidth="1"/>
    <col min="14593" max="14593" width="14.85546875" customWidth="1"/>
    <col min="14594" max="14594" width="10.7109375" customWidth="1"/>
    <col min="14595" max="14595" width="9.5703125" customWidth="1"/>
    <col min="14596" max="14596" width="10.5703125" customWidth="1"/>
    <col min="14597" max="14598" width="9.85546875" customWidth="1"/>
    <col min="14599" max="14599" width="10.140625" customWidth="1"/>
    <col min="14600" max="14600" width="9.42578125" customWidth="1"/>
    <col min="14601" max="14601" width="10.28515625" customWidth="1"/>
    <col min="14602" max="14604" width="9.85546875" customWidth="1"/>
    <col min="14605" max="14605" width="9.28515625" customWidth="1"/>
    <col min="14845" max="14845" width="7.140625" customWidth="1"/>
    <col min="14846" max="14846" width="7" customWidth="1"/>
    <col min="14847" max="14847" width="26.5703125" customWidth="1"/>
    <col min="14848" max="14848" width="9.7109375" customWidth="1"/>
    <col min="14849" max="14849" width="14.85546875" customWidth="1"/>
    <col min="14850" max="14850" width="10.7109375" customWidth="1"/>
    <col min="14851" max="14851" width="9.5703125" customWidth="1"/>
    <col min="14852" max="14852" width="10.5703125" customWidth="1"/>
    <col min="14853" max="14854" width="9.85546875" customWidth="1"/>
    <col min="14855" max="14855" width="10.140625" customWidth="1"/>
    <col min="14856" max="14856" width="9.42578125" customWidth="1"/>
    <col min="14857" max="14857" width="10.28515625" customWidth="1"/>
    <col min="14858" max="14860" width="9.85546875" customWidth="1"/>
    <col min="14861" max="14861" width="9.28515625" customWidth="1"/>
    <col min="15101" max="15101" width="7.140625" customWidth="1"/>
    <col min="15102" max="15102" width="7" customWidth="1"/>
    <col min="15103" max="15103" width="26.5703125" customWidth="1"/>
    <col min="15104" max="15104" width="9.7109375" customWidth="1"/>
    <col min="15105" max="15105" width="14.85546875" customWidth="1"/>
    <col min="15106" max="15106" width="10.7109375" customWidth="1"/>
    <col min="15107" max="15107" width="9.5703125" customWidth="1"/>
    <col min="15108" max="15108" width="10.5703125" customWidth="1"/>
    <col min="15109" max="15110" width="9.85546875" customWidth="1"/>
    <col min="15111" max="15111" width="10.140625" customWidth="1"/>
    <col min="15112" max="15112" width="9.42578125" customWidth="1"/>
    <col min="15113" max="15113" width="10.28515625" customWidth="1"/>
    <col min="15114" max="15116" width="9.85546875" customWidth="1"/>
    <col min="15117" max="15117" width="9.28515625" customWidth="1"/>
    <col min="15357" max="15357" width="7.140625" customWidth="1"/>
    <col min="15358" max="15358" width="7" customWidth="1"/>
    <col min="15359" max="15359" width="26.5703125" customWidth="1"/>
    <col min="15360" max="15360" width="9.7109375" customWidth="1"/>
    <col min="15361" max="15361" width="14.85546875" customWidth="1"/>
    <col min="15362" max="15362" width="10.7109375" customWidth="1"/>
    <col min="15363" max="15363" width="9.5703125" customWidth="1"/>
    <col min="15364" max="15364" width="10.5703125" customWidth="1"/>
    <col min="15365" max="15366" width="9.85546875" customWidth="1"/>
    <col min="15367" max="15367" width="10.140625" customWidth="1"/>
    <col min="15368" max="15368" width="9.42578125" customWidth="1"/>
    <col min="15369" max="15369" width="10.28515625" customWidth="1"/>
    <col min="15370" max="15372" width="9.85546875" customWidth="1"/>
    <col min="15373" max="15373" width="9.28515625" customWidth="1"/>
    <col min="15613" max="15613" width="7.140625" customWidth="1"/>
    <col min="15614" max="15614" width="7" customWidth="1"/>
    <col min="15615" max="15615" width="26.5703125" customWidth="1"/>
    <col min="15616" max="15616" width="9.7109375" customWidth="1"/>
    <col min="15617" max="15617" width="14.85546875" customWidth="1"/>
    <col min="15618" max="15618" width="10.7109375" customWidth="1"/>
    <col min="15619" max="15619" width="9.5703125" customWidth="1"/>
    <col min="15620" max="15620" width="10.5703125" customWidth="1"/>
    <col min="15621" max="15622" width="9.85546875" customWidth="1"/>
    <col min="15623" max="15623" width="10.140625" customWidth="1"/>
    <col min="15624" max="15624" width="9.42578125" customWidth="1"/>
    <col min="15625" max="15625" width="10.28515625" customWidth="1"/>
    <col min="15626" max="15628" width="9.85546875" customWidth="1"/>
    <col min="15629" max="15629" width="9.28515625" customWidth="1"/>
    <col min="15869" max="15869" width="7.140625" customWidth="1"/>
    <col min="15870" max="15870" width="7" customWidth="1"/>
    <col min="15871" max="15871" width="26.5703125" customWidth="1"/>
    <col min="15872" max="15872" width="9.7109375" customWidth="1"/>
    <col min="15873" max="15873" width="14.85546875" customWidth="1"/>
    <col min="15874" max="15874" width="10.7109375" customWidth="1"/>
    <col min="15875" max="15875" width="9.5703125" customWidth="1"/>
    <col min="15876" max="15876" width="10.5703125" customWidth="1"/>
    <col min="15877" max="15878" width="9.85546875" customWidth="1"/>
    <col min="15879" max="15879" width="10.140625" customWidth="1"/>
    <col min="15880" max="15880" width="9.42578125" customWidth="1"/>
    <col min="15881" max="15881" width="10.28515625" customWidth="1"/>
    <col min="15882" max="15884" width="9.85546875" customWidth="1"/>
    <col min="15885" max="15885" width="9.28515625" customWidth="1"/>
    <col min="16125" max="16125" width="7.140625" customWidth="1"/>
    <col min="16126" max="16126" width="7" customWidth="1"/>
    <col min="16127" max="16127" width="26.5703125" customWidth="1"/>
    <col min="16128" max="16128" width="9.7109375" customWidth="1"/>
    <col min="16129" max="16129" width="14.85546875" customWidth="1"/>
    <col min="16130" max="16130" width="10.7109375" customWidth="1"/>
    <col min="16131" max="16131" width="9.5703125" customWidth="1"/>
    <col min="16132" max="16132" width="10.5703125" customWidth="1"/>
    <col min="16133" max="16134" width="9.85546875" customWidth="1"/>
    <col min="16135" max="16135" width="10.140625" customWidth="1"/>
    <col min="16136" max="16136" width="9.42578125" customWidth="1"/>
    <col min="16137" max="16137" width="10.28515625" customWidth="1"/>
    <col min="16138" max="16140" width="9.85546875" customWidth="1"/>
    <col min="16141" max="16141" width="9.28515625" customWidth="1"/>
  </cols>
  <sheetData>
    <row r="1" spans="1:16">
      <c r="A1" s="174"/>
      <c r="B1" s="175" t="s">
        <v>141</v>
      </c>
      <c r="C1" s="176" t="str">
        <f>Kadar.ode.!C1</f>
        <v>Институт за лечење и рехабилитацију "Нишка Бања"</v>
      </c>
      <c r="D1" s="177"/>
      <c r="E1" s="177"/>
      <c r="F1" s="177"/>
      <c r="G1" s="642"/>
    </row>
    <row r="2" spans="1:16">
      <c r="A2" s="174"/>
      <c r="B2" s="175" t="s">
        <v>142</v>
      </c>
      <c r="C2" s="176" t="str">
        <f>Kadar.ode.!C2</f>
        <v>07210582</v>
      </c>
      <c r="D2" s="177"/>
      <c r="E2" s="177"/>
      <c r="F2" s="177"/>
      <c r="G2" s="178"/>
    </row>
    <row r="3" spans="1:16">
      <c r="A3" s="174"/>
      <c r="B3" s="175" t="s">
        <v>143</v>
      </c>
      <c r="C3" s="176" t="str">
        <f>Kadar.ode.!C3</f>
        <v>01.01.2023.</v>
      </c>
      <c r="D3" s="177"/>
      <c r="E3" s="177"/>
      <c r="F3" s="177"/>
      <c r="G3" s="178"/>
    </row>
    <row r="4" spans="1:16" ht="14.25">
      <c r="A4" s="174"/>
      <c r="B4" s="175" t="s">
        <v>303</v>
      </c>
      <c r="C4" s="179" t="s">
        <v>179</v>
      </c>
      <c r="D4" s="180"/>
      <c r="E4" s="180"/>
      <c r="F4" s="180"/>
      <c r="G4" s="178"/>
    </row>
    <row r="5" spans="1:16" ht="14.25">
      <c r="A5" s="174"/>
      <c r="B5" s="175" t="s">
        <v>178</v>
      </c>
      <c r="C5" s="179"/>
      <c r="D5" s="180"/>
      <c r="E5" s="180"/>
      <c r="F5" s="180"/>
      <c r="G5" s="178"/>
    </row>
    <row r="8" spans="1:16">
      <c r="M8" s="2"/>
      <c r="N8" s="181"/>
    </row>
    <row r="9" spans="1:16" ht="23.25" customHeight="1">
      <c r="A9" s="761" t="s">
        <v>6</v>
      </c>
      <c r="B9" s="759" t="s">
        <v>53</v>
      </c>
      <c r="C9" s="759" t="s">
        <v>140</v>
      </c>
      <c r="D9" s="759" t="s">
        <v>252</v>
      </c>
      <c r="E9" s="759" t="s">
        <v>253</v>
      </c>
      <c r="F9" s="759"/>
      <c r="G9" s="759" t="s">
        <v>254</v>
      </c>
      <c r="H9" s="759"/>
      <c r="I9" s="762" t="s">
        <v>255</v>
      </c>
      <c r="J9" s="763"/>
      <c r="K9" s="762" t="s">
        <v>256</v>
      </c>
      <c r="L9" s="763"/>
      <c r="M9" s="762" t="s">
        <v>257</v>
      </c>
      <c r="N9" s="763"/>
      <c r="O9" s="759" t="s">
        <v>258</v>
      </c>
      <c r="P9" s="759"/>
    </row>
    <row r="10" spans="1:16" ht="25.5">
      <c r="A10" s="761"/>
      <c r="B10" s="759"/>
      <c r="C10" s="759"/>
      <c r="D10" s="759"/>
      <c r="E10" s="537" t="s">
        <v>1025</v>
      </c>
      <c r="F10" s="185" t="s">
        <v>976</v>
      </c>
      <c r="G10" s="538" t="s">
        <v>1025</v>
      </c>
      <c r="H10" s="185" t="s">
        <v>976</v>
      </c>
      <c r="I10" s="538" t="s">
        <v>1025</v>
      </c>
      <c r="J10" s="185" t="s">
        <v>976</v>
      </c>
      <c r="K10" s="538" t="s">
        <v>1025</v>
      </c>
      <c r="L10" s="185" t="s">
        <v>976</v>
      </c>
      <c r="M10" s="538" t="s">
        <v>1025</v>
      </c>
      <c r="N10" s="185" t="s">
        <v>976</v>
      </c>
      <c r="O10" s="538" t="s">
        <v>1025</v>
      </c>
      <c r="P10" s="185" t="s">
        <v>976</v>
      </c>
    </row>
    <row r="11" spans="1:16">
      <c r="A11" s="188">
        <v>1</v>
      </c>
      <c r="B11" s="186" t="s">
        <v>251</v>
      </c>
      <c r="C11" s="252"/>
      <c r="D11" s="187">
        <v>1</v>
      </c>
      <c r="E11" s="187"/>
      <c r="F11" s="187"/>
      <c r="G11" s="187"/>
      <c r="H11" s="187"/>
      <c r="I11" s="252">
        <v>244</v>
      </c>
      <c r="J11" s="252">
        <v>219</v>
      </c>
      <c r="K11" s="252">
        <v>244</v>
      </c>
      <c r="L11" s="252">
        <v>220</v>
      </c>
      <c r="M11" s="252">
        <f>E11+I11</f>
        <v>244</v>
      </c>
      <c r="N11" s="252">
        <f>F11+J11</f>
        <v>219</v>
      </c>
      <c r="O11" s="252">
        <f>G11+K11</f>
        <v>244</v>
      </c>
      <c r="P11" s="252">
        <f>H11+L11</f>
        <v>220</v>
      </c>
    </row>
    <row r="12" spans="1:16">
      <c r="A12" s="188">
        <v>2</v>
      </c>
      <c r="B12" s="186"/>
      <c r="C12" s="252"/>
      <c r="D12" s="187"/>
      <c r="E12" s="187"/>
      <c r="F12" s="187"/>
      <c r="G12" s="187"/>
      <c r="H12" s="187"/>
      <c r="I12" s="252"/>
      <c r="J12" s="252"/>
      <c r="K12" s="252"/>
      <c r="L12" s="252"/>
      <c r="M12" s="252"/>
      <c r="N12" s="252"/>
      <c r="O12" s="252"/>
      <c r="P12" s="252"/>
    </row>
    <row r="13" spans="1:16">
      <c r="A13" s="188">
        <v>3</v>
      </c>
      <c r="B13" s="186"/>
      <c r="C13" s="252"/>
      <c r="D13" s="187"/>
      <c r="E13" s="187"/>
      <c r="F13" s="187"/>
      <c r="G13" s="187"/>
      <c r="H13" s="187"/>
      <c r="I13" s="252"/>
      <c r="J13" s="252"/>
      <c r="K13" s="252"/>
      <c r="L13" s="252"/>
      <c r="M13" s="252"/>
      <c r="N13" s="252"/>
      <c r="O13" s="252"/>
      <c r="P13" s="252"/>
    </row>
    <row r="14" spans="1:16">
      <c r="A14" s="188">
        <v>4</v>
      </c>
      <c r="B14" s="186"/>
      <c r="C14" s="252"/>
      <c r="D14" s="187"/>
      <c r="E14" s="187"/>
      <c r="F14" s="187"/>
      <c r="G14" s="187"/>
      <c r="H14" s="187"/>
      <c r="I14" s="252"/>
      <c r="J14" s="252"/>
      <c r="K14" s="252"/>
      <c r="L14" s="252"/>
      <c r="M14" s="252"/>
      <c r="N14" s="252"/>
      <c r="O14" s="252"/>
      <c r="P14" s="252"/>
    </row>
    <row r="15" spans="1:16">
      <c r="A15" s="188">
        <v>5</v>
      </c>
      <c r="B15" s="186"/>
      <c r="C15" s="189"/>
      <c r="D15" s="187"/>
      <c r="E15" s="187"/>
      <c r="F15" s="187"/>
      <c r="G15" s="187"/>
      <c r="H15" s="187"/>
      <c r="I15" s="252"/>
      <c r="J15" s="252"/>
      <c r="K15" s="252"/>
      <c r="L15" s="252"/>
      <c r="M15" s="252"/>
      <c r="N15" s="252"/>
      <c r="O15" s="252"/>
      <c r="P15" s="252"/>
    </row>
    <row r="16" spans="1:16">
      <c r="A16" s="188">
        <v>6</v>
      </c>
      <c r="B16" s="186"/>
      <c r="C16" s="189"/>
      <c r="D16" s="187"/>
      <c r="E16" s="187"/>
      <c r="F16" s="187"/>
      <c r="G16" s="187"/>
      <c r="H16" s="187"/>
      <c r="I16" s="252"/>
      <c r="J16" s="252"/>
      <c r="K16" s="252"/>
      <c r="L16" s="252"/>
      <c r="M16" s="252"/>
      <c r="N16" s="252"/>
      <c r="O16" s="252"/>
      <c r="P16" s="252"/>
    </row>
    <row r="17" spans="1:16">
      <c r="A17" s="188">
        <v>7</v>
      </c>
      <c r="B17" s="186"/>
      <c r="C17" s="189"/>
      <c r="D17" s="187"/>
      <c r="E17" s="187"/>
      <c r="F17" s="187"/>
      <c r="G17" s="187"/>
      <c r="H17" s="187"/>
      <c r="I17" s="252"/>
      <c r="J17" s="252"/>
      <c r="K17" s="252"/>
      <c r="L17" s="252"/>
      <c r="M17" s="252"/>
      <c r="N17" s="252"/>
      <c r="O17" s="252"/>
      <c r="P17" s="252"/>
    </row>
    <row r="18" spans="1:16">
      <c r="A18" s="188">
        <v>8</v>
      </c>
      <c r="B18" s="186"/>
      <c r="C18" s="186"/>
      <c r="D18" s="190"/>
      <c r="E18" s="303"/>
      <c r="F18" s="303"/>
      <c r="G18" s="303"/>
      <c r="H18" s="303"/>
      <c r="I18" s="304"/>
      <c r="J18" s="304"/>
      <c r="K18" s="304"/>
      <c r="L18" s="304"/>
      <c r="M18" s="304"/>
      <c r="N18" s="304"/>
      <c r="O18" s="304"/>
      <c r="P18" s="304"/>
    </row>
    <row r="19" spans="1:16">
      <c r="A19" s="186" t="s">
        <v>2</v>
      </c>
      <c r="B19" s="186"/>
      <c r="C19" s="252">
        <f t="shared" ref="C19:O19" si="0">SUM(C11:C18)</f>
        <v>0</v>
      </c>
      <c r="D19" s="252">
        <f t="shared" si="0"/>
        <v>1</v>
      </c>
      <c r="E19" s="252">
        <f t="shared" si="0"/>
        <v>0</v>
      </c>
      <c r="F19" s="252">
        <f t="shared" si="0"/>
        <v>0</v>
      </c>
      <c r="G19" s="252">
        <f t="shared" si="0"/>
        <v>0</v>
      </c>
      <c r="H19" s="252">
        <f t="shared" si="0"/>
        <v>0</v>
      </c>
      <c r="I19" s="252">
        <f t="shared" si="0"/>
        <v>244</v>
      </c>
      <c r="J19" s="493">
        <f t="shared" si="0"/>
        <v>219</v>
      </c>
      <c r="K19" s="252">
        <f t="shared" si="0"/>
        <v>244</v>
      </c>
      <c r="L19" s="493">
        <f t="shared" si="0"/>
        <v>220</v>
      </c>
      <c r="M19" s="252">
        <f t="shared" si="0"/>
        <v>244</v>
      </c>
      <c r="N19" s="493">
        <f t="shared" si="0"/>
        <v>219</v>
      </c>
      <c r="O19" s="252">
        <f t="shared" si="0"/>
        <v>244</v>
      </c>
      <c r="P19" s="252">
        <f t="shared" ref="P19" si="1">SUM(P11:P18)</f>
        <v>220</v>
      </c>
    </row>
    <row r="20" spans="1:16">
      <c r="A20" s="3"/>
      <c r="B20" s="182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/>
    </row>
    <row r="21" spans="1:16" s="184" customFormat="1">
      <c r="A21" s="1"/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"/>
      <c r="M21" s="1"/>
      <c r="N21" s="1"/>
    </row>
    <row r="22" spans="1:16">
      <c r="A22" s="760"/>
      <c r="B22" s="760"/>
      <c r="C22" s="760"/>
      <c r="D22" s="760"/>
      <c r="E22" s="760"/>
      <c r="F22" s="760"/>
      <c r="G22" s="183"/>
      <c r="H22" s="183"/>
      <c r="I22" s="183"/>
      <c r="J22" s="183"/>
      <c r="K22" s="183"/>
      <c r="L22" s="183"/>
      <c r="M22" s="183"/>
      <c r="N22" s="183"/>
    </row>
    <row r="23" spans="1:16">
      <c r="A23" s="760"/>
      <c r="B23" s="760"/>
      <c r="C23" s="760"/>
      <c r="D23" s="760"/>
      <c r="E23" s="760"/>
      <c r="F23" s="760"/>
    </row>
    <row r="30" spans="1:16">
      <c r="I30" s="191"/>
    </row>
    <row r="42" spans="12:12">
      <c r="L42" s="191"/>
    </row>
  </sheetData>
  <mergeCells count="11">
    <mergeCell ref="O9:P9"/>
    <mergeCell ref="A22:F23"/>
    <mergeCell ref="A9:A10"/>
    <mergeCell ref="B9:B10"/>
    <mergeCell ref="C9:C10"/>
    <mergeCell ref="D9:D10"/>
    <mergeCell ref="E9:F9"/>
    <mergeCell ref="G9:H9"/>
    <mergeCell ref="I9:J9"/>
    <mergeCell ref="K9:L9"/>
    <mergeCell ref="M9:N9"/>
  </mergeCells>
  <pageMargins left="0.31496062992125984" right="0.31496062992125984" top="0.74803149606299213" bottom="0.74803149606299213" header="0.31496062992125984" footer="0.31496062992125984"/>
  <pageSetup paperSize="9" scale="81" fitToHeight="0" orientation="landscape" vertic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view="pageBreakPreview" zoomScaleNormal="100" zoomScaleSheetLayoutView="100" workbookViewId="0">
      <selection activeCell="L11" sqref="L11"/>
    </sheetView>
  </sheetViews>
  <sheetFormatPr defaultRowHeight="12.75"/>
  <cols>
    <col min="1" max="1" width="4.85546875" customWidth="1"/>
    <col min="2" max="2" width="10.140625" customWidth="1"/>
    <col min="3" max="3" width="55.85546875" customWidth="1"/>
    <col min="4" max="4" width="11.5703125" customWidth="1"/>
    <col min="5" max="5" width="11.7109375" customWidth="1"/>
    <col min="6" max="6" width="11.140625" customWidth="1"/>
    <col min="7" max="7" width="11.28515625" customWidth="1"/>
    <col min="8" max="8" width="11.42578125" customWidth="1"/>
    <col min="9" max="9" width="12.28515625" customWidth="1"/>
  </cols>
  <sheetData>
    <row r="1" spans="1:9">
      <c r="A1" s="134"/>
      <c r="B1" s="212"/>
      <c r="C1" s="213" t="s">
        <v>141</v>
      </c>
      <c r="D1" s="169" t="s">
        <v>803</v>
      </c>
      <c r="E1" s="170"/>
      <c r="F1" s="208"/>
      <c r="G1" s="641"/>
    </row>
    <row r="2" spans="1:9">
      <c r="A2" s="134"/>
      <c r="B2" s="212"/>
      <c r="C2" s="213" t="s">
        <v>142</v>
      </c>
      <c r="D2" s="716" t="s">
        <v>804</v>
      </c>
      <c r="E2" s="717"/>
      <c r="F2" s="208"/>
      <c r="G2" s="210"/>
    </row>
    <row r="3" spans="1:9">
      <c r="A3" s="134"/>
      <c r="B3" s="212"/>
      <c r="C3" s="213"/>
      <c r="D3" s="206"/>
      <c r="E3" s="208"/>
      <c r="F3" s="208"/>
      <c r="G3" s="210"/>
    </row>
    <row r="4" spans="1:9" ht="14.25">
      <c r="A4" s="134"/>
      <c r="B4" s="212"/>
      <c r="C4" s="213" t="s">
        <v>304</v>
      </c>
      <c r="D4" s="207" t="s">
        <v>270</v>
      </c>
      <c r="E4" s="209"/>
      <c r="F4" s="209"/>
      <c r="G4" s="210"/>
    </row>
    <row r="5" spans="1:9" ht="14.25">
      <c r="A5" s="134"/>
      <c r="B5" s="212"/>
      <c r="C5" s="213" t="s">
        <v>178</v>
      </c>
      <c r="D5" s="207"/>
      <c r="E5" s="209"/>
      <c r="F5" s="209"/>
      <c r="G5" s="210"/>
    </row>
    <row r="6" spans="1:9" ht="15.75">
      <c r="A6" s="115"/>
      <c r="B6" s="115"/>
      <c r="C6" s="115"/>
      <c r="D6" s="115"/>
      <c r="E6" s="115"/>
      <c r="F6" s="95"/>
    </row>
    <row r="7" spans="1:9" ht="12.75" customHeight="1">
      <c r="A7" s="771" t="s">
        <v>361</v>
      </c>
      <c r="B7" s="740" t="s">
        <v>112</v>
      </c>
      <c r="C7" s="740" t="s">
        <v>180</v>
      </c>
      <c r="D7" s="773" t="s">
        <v>269</v>
      </c>
      <c r="E7" s="774"/>
      <c r="F7" s="773" t="s">
        <v>268</v>
      </c>
      <c r="G7" s="774"/>
      <c r="H7" s="740" t="s">
        <v>87</v>
      </c>
      <c r="I7" s="740"/>
    </row>
    <row r="8" spans="1:9" ht="27.75" customHeight="1" thickBot="1">
      <c r="A8" s="772"/>
      <c r="B8" s="741"/>
      <c r="C8" s="741"/>
      <c r="D8" s="539" t="s">
        <v>1025</v>
      </c>
      <c r="E8" s="305" t="s">
        <v>976</v>
      </c>
      <c r="F8" s="576" t="s">
        <v>1025</v>
      </c>
      <c r="G8" s="305" t="s">
        <v>976</v>
      </c>
      <c r="H8" s="576" t="s">
        <v>1025</v>
      </c>
      <c r="I8" s="305" t="s">
        <v>976</v>
      </c>
    </row>
    <row r="9" spans="1:9" ht="16.5" thickTop="1" thickBot="1">
      <c r="A9" s="306"/>
      <c r="B9" s="307"/>
      <c r="C9" s="308" t="s">
        <v>179</v>
      </c>
      <c r="D9" s="309">
        <f t="shared" ref="D9:I9" si="0">SUM(D10:D24)</f>
        <v>0</v>
      </c>
      <c r="E9" s="309">
        <f t="shared" si="0"/>
        <v>0</v>
      </c>
      <c r="F9" s="309">
        <f t="shared" si="0"/>
        <v>244</v>
      </c>
      <c r="G9" s="309">
        <f t="shared" si="0"/>
        <v>220</v>
      </c>
      <c r="H9" s="309">
        <f t="shared" si="0"/>
        <v>244</v>
      </c>
      <c r="I9" s="309">
        <f t="shared" si="0"/>
        <v>220</v>
      </c>
    </row>
    <row r="10" spans="1:9" ht="13.5" thickTop="1">
      <c r="A10" s="310">
        <v>1</v>
      </c>
      <c r="B10" s="313" t="s">
        <v>362</v>
      </c>
      <c r="C10" s="167" t="s">
        <v>363</v>
      </c>
      <c r="D10" s="312"/>
      <c r="E10" s="312"/>
      <c r="F10" s="552">
        <v>8</v>
      </c>
      <c r="G10" s="502">
        <v>1</v>
      </c>
      <c r="H10" s="108">
        <f>D10+F10</f>
        <v>8</v>
      </c>
      <c r="I10" s="108">
        <f>E10+G10</f>
        <v>1</v>
      </c>
    </row>
    <row r="11" spans="1:9" ht="25.5">
      <c r="A11" s="310">
        <f>A10+1</f>
        <v>2</v>
      </c>
      <c r="B11" s="313" t="s">
        <v>364</v>
      </c>
      <c r="C11" s="296" t="s">
        <v>365</v>
      </c>
      <c r="D11" s="312"/>
      <c r="E11" s="312"/>
      <c r="F11" s="314">
        <v>1</v>
      </c>
      <c r="G11" s="315">
        <v>1</v>
      </c>
      <c r="H11" s="108">
        <f>D11+F11</f>
        <v>1</v>
      </c>
      <c r="I11" s="108">
        <f>E11+G11</f>
        <v>1</v>
      </c>
    </row>
    <row r="12" spans="1:9" ht="25.5">
      <c r="A12" s="310">
        <f t="shared" ref="A12:A24" si="1">A11+1</f>
        <v>3</v>
      </c>
      <c r="B12" s="313" t="s">
        <v>366</v>
      </c>
      <c r="C12" s="167" t="s">
        <v>367</v>
      </c>
      <c r="D12" s="312"/>
      <c r="E12" s="312"/>
      <c r="F12" s="314"/>
      <c r="G12" s="315">
        <v>1</v>
      </c>
      <c r="H12" s="108">
        <f>D12+F12</f>
        <v>0</v>
      </c>
      <c r="I12" s="108">
        <f>E12+G12</f>
        <v>1</v>
      </c>
    </row>
    <row r="13" spans="1:9">
      <c r="A13" s="310">
        <f t="shared" si="1"/>
        <v>4</v>
      </c>
      <c r="B13" s="313" t="s">
        <v>368</v>
      </c>
      <c r="C13" s="167" t="s">
        <v>369</v>
      </c>
      <c r="D13" s="312"/>
      <c r="E13" s="312"/>
      <c r="F13" s="314"/>
      <c r="G13" s="315">
        <v>1</v>
      </c>
      <c r="H13" s="108">
        <f>D13+F13</f>
        <v>0</v>
      </c>
      <c r="I13" s="108">
        <f>E13+G13</f>
        <v>1</v>
      </c>
    </row>
    <row r="14" spans="1:9">
      <c r="A14" s="310">
        <f t="shared" si="1"/>
        <v>5</v>
      </c>
      <c r="B14" s="313" t="s">
        <v>370</v>
      </c>
      <c r="C14" s="167" t="s">
        <v>371</v>
      </c>
      <c r="D14" s="312"/>
      <c r="E14" s="312"/>
      <c r="F14" s="314"/>
      <c r="G14" s="314">
        <v>1</v>
      </c>
      <c r="H14" s="255">
        <f>D14+F14</f>
        <v>0</v>
      </c>
      <c r="I14" s="255">
        <f>E14+G14</f>
        <v>1</v>
      </c>
    </row>
    <row r="15" spans="1:9">
      <c r="A15" s="310">
        <f t="shared" si="1"/>
        <v>6</v>
      </c>
      <c r="B15" s="313" t="s">
        <v>372</v>
      </c>
      <c r="C15" s="122" t="s">
        <v>373</v>
      </c>
      <c r="D15" s="312"/>
      <c r="E15" s="312"/>
      <c r="F15" s="314">
        <v>3</v>
      </c>
      <c r="G15" s="502">
        <v>1</v>
      </c>
      <c r="H15" s="108">
        <f>D15+F15</f>
        <v>3</v>
      </c>
      <c r="I15" s="108">
        <f>E15+G15</f>
        <v>1</v>
      </c>
    </row>
    <row r="16" spans="1:9">
      <c r="A16" s="310">
        <f t="shared" si="1"/>
        <v>7</v>
      </c>
      <c r="B16" s="313" t="s">
        <v>374</v>
      </c>
      <c r="C16" s="109" t="s">
        <v>375</v>
      </c>
      <c r="D16" s="312"/>
      <c r="E16" s="312"/>
      <c r="F16" s="314"/>
      <c r="G16" s="315">
        <v>1</v>
      </c>
      <c r="H16" s="108">
        <f>D16+F16</f>
        <v>0</v>
      </c>
      <c r="I16" s="108">
        <f>E16+G16</f>
        <v>1</v>
      </c>
    </row>
    <row r="17" spans="1:9">
      <c r="A17" s="310">
        <f t="shared" si="1"/>
        <v>8</v>
      </c>
      <c r="B17" s="910" t="s">
        <v>376</v>
      </c>
      <c r="C17" s="317" t="s">
        <v>377</v>
      </c>
      <c r="D17" s="318"/>
      <c r="E17" s="318"/>
      <c r="F17" s="319">
        <v>166</v>
      </c>
      <c r="G17" s="319">
        <v>158</v>
      </c>
      <c r="H17" s="318">
        <f>D17+F17</f>
        <v>166</v>
      </c>
      <c r="I17" s="318">
        <f>E17+G17</f>
        <v>158</v>
      </c>
    </row>
    <row r="18" spans="1:9">
      <c r="A18" s="310">
        <f t="shared" si="1"/>
        <v>9</v>
      </c>
      <c r="B18" s="313" t="s">
        <v>378</v>
      </c>
      <c r="C18" s="167" t="s">
        <v>379</v>
      </c>
      <c r="D18" s="312"/>
      <c r="E18" s="312"/>
      <c r="F18" s="314"/>
      <c r="G18" s="315">
        <v>1</v>
      </c>
      <c r="H18" s="108">
        <f>D18+F18</f>
        <v>0</v>
      </c>
      <c r="I18" s="108">
        <f>E18+G18</f>
        <v>1</v>
      </c>
    </row>
    <row r="19" spans="1:9" ht="25.5">
      <c r="A19" s="310">
        <f t="shared" si="1"/>
        <v>10</v>
      </c>
      <c r="B19" s="313" t="s">
        <v>380</v>
      </c>
      <c r="C19" s="167" t="s">
        <v>381</v>
      </c>
      <c r="D19" s="312"/>
      <c r="E19" s="312"/>
      <c r="F19" s="314"/>
      <c r="G19" s="315">
        <v>1</v>
      </c>
      <c r="H19" s="108">
        <f>D19+F19</f>
        <v>0</v>
      </c>
      <c r="I19" s="108">
        <f>E19+G19</f>
        <v>1</v>
      </c>
    </row>
    <row r="20" spans="1:9">
      <c r="A20" s="310">
        <f t="shared" si="1"/>
        <v>11</v>
      </c>
      <c r="B20" s="313" t="s">
        <v>382</v>
      </c>
      <c r="C20" s="167" t="s">
        <v>383</v>
      </c>
      <c r="D20" s="312"/>
      <c r="E20" s="312"/>
      <c r="F20" s="314"/>
      <c r="G20" s="315">
        <v>1</v>
      </c>
      <c r="H20" s="108">
        <f>D20+F20</f>
        <v>0</v>
      </c>
      <c r="I20" s="108">
        <f>E20+G20</f>
        <v>1</v>
      </c>
    </row>
    <row r="21" spans="1:9">
      <c r="A21" s="310">
        <f t="shared" si="1"/>
        <v>12</v>
      </c>
      <c r="B21" s="313" t="s">
        <v>384</v>
      </c>
      <c r="C21" s="707" t="s">
        <v>385</v>
      </c>
      <c r="D21" s="320"/>
      <c r="E21" s="320"/>
      <c r="F21" s="321">
        <v>66</v>
      </c>
      <c r="G21" s="321">
        <v>49</v>
      </c>
      <c r="H21" s="310">
        <f>D21+F21</f>
        <v>66</v>
      </c>
      <c r="I21" s="310">
        <f>E21+G21</f>
        <v>49</v>
      </c>
    </row>
    <row r="22" spans="1:9" s="573" customFormat="1" ht="25.5">
      <c r="A22" s="310">
        <f t="shared" si="1"/>
        <v>13</v>
      </c>
      <c r="B22" s="313" t="s">
        <v>386</v>
      </c>
      <c r="C22" s="909" t="s">
        <v>387</v>
      </c>
      <c r="D22" s="320"/>
      <c r="E22" s="320"/>
      <c r="F22" s="321"/>
      <c r="G22" s="321">
        <v>1</v>
      </c>
      <c r="H22" s="310">
        <f>D22+F22</f>
        <v>0</v>
      </c>
      <c r="I22" s="310">
        <f>E22+G22</f>
        <v>1</v>
      </c>
    </row>
    <row r="23" spans="1:9" ht="27" customHeight="1">
      <c r="A23" s="310">
        <f t="shared" si="1"/>
        <v>14</v>
      </c>
      <c r="B23" s="313" t="s">
        <v>388</v>
      </c>
      <c r="C23" s="296" t="s">
        <v>389</v>
      </c>
      <c r="D23" s="312"/>
      <c r="E23" s="312"/>
      <c r="F23" s="314"/>
      <c r="G23" s="682">
        <v>1</v>
      </c>
      <c r="H23" s="108">
        <f>D23+F23</f>
        <v>0</v>
      </c>
      <c r="I23" s="108">
        <f>E23+G23</f>
        <v>1</v>
      </c>
    </row>
    <row r="24" spans="1:9" ht="26.25" thickBot="1">
      <c r="A24" s="310">
        <f t="shared" si="1"/>
        <v>15</v>
      </c>
      <c r="B24" s="313" t="s">
        <v>390</v>
      </c>
      <c r="C24" s="167" t="s">
        <v>391</v>
      </c>
      <c r="D24" s="312"/>
      <c r="E24" s="312"/>
      <c r="F24" s="314"/>
      <c r="G24" s="315">
        <v>1</v>
      </c>
      <c r="H24" s="108">
        <f>D24+F24</f>
        <v>0</v>
      </c>
      <c r="I24" s="108">
        <f>E24+G24</f>
        <v>1</v>
      </c>
    </row>
    <row r="25" spans="1:9" ht="16.5" thickTop="1" thickBot="1">
      <c r="A25" s="306"/>
      <c r="B25" s="323"/>
      <c r="C25" s="324" t="s">
        <v>267</v>
      </c>
      <c r="D25" s="325">
        <f t="shared" ref="D25:I25" si="2">D55+D65+D71+D80+D102+D105+D117</f>
        <v>45773</v>
      </c>
      <c r="E25" s="325">
        <f t="shared" si="2"/>
        <v>44602</v>
      </c>
      <c r="F25" s="325">
        <f t="shared" si="2"/>
        <v>46923</v>
      </c>
      <c r="G25" s="325">
        <f t="shared" si="2"/>
        <v>44464</v>
      </c>
      <c r="H25" s="325">
        <f t="shared" si="2"/>
        <v>92696</v>
      </c>
      <c r="I25" s="325">
        <f t="shared" si="2"/>
        <v>89066</v>
      </c>
    </row>
    <row r="26" spans="1:9" ht="13.5" thickTop="1">
      <c r="A26" s="764" t="s">
        <v>392</v>
      </c>
      <c r="B26" s="765"/>
      <c r="C26" s="765"/>
      <c r="D26" s="765"/>
      <c r="E26" s="765"/>
      <c r="F26" s="765"/>
      <c r="G26" s="765"/>
      <c r="H26" s="765"/>
      <c r="I26" s="766"/>
    </row>
    <row r="27" spans="1:9">
      <c r="A27" s="767" t="s">
        <v>393</v>
      </c>
      <c r="B27" s="767"/>
      <c r="C27" s="767"/>
      <c r="D27" s="767"/>
      <c r="E27" s="767"/>
      <c r="F27" s="767"/>
      <c r="G27" s="767"/>
      <c r="H27" s="767"/>
      <c r="I27" s="767"/>
    </row>
    <row r="28" spans="1:9" ht="14.25" customHeight="1">
      <c r="A28" s="326">
        <v>1</v>
      </c>
      <c r="B28" s="327" t="s">
        <v>394</v>
      </c>
      <c r="C28" s="328" t="s">
        <v>395</v>
      </c>
      <c r="D28" s="329"/>
      <c r="E28" s="329"/>
      <c r="F28" s="329">
        <v>16</v>
      </c>
      <c r="G28" s="329">
        <v>10</v>
      </c>
      <c r="H28" s="330">
        <f>D28+F28</f>
        <v>16</v>
      </c>
      <c r="I28" s="329">
        <f>E28+G28</f>
        <v>10</v>
      </c>
    </row>
    <row r="29" spans="1:9" ht="14.25" customHeight="1">
      <c r="A29" s="326">
        <v>2</v>
      </c>
      <c r="B29" s="331" t="s">
        <v>396</v>
      </c>
      <c r="C29" s="300" t="s">
        <v>397</v>
      </c>
      <c r="D29" s="332"/>
      <c r="E29" s="332"/>
      <c r="F29" s="333">
        <v>403</v>
      </c>
      <c r="G29" s="333">
        <v>450</v>
      </c>
      <c r="H29" s="301">
        <f>D29+F29</f>
        <v>403</v>
      </c>
      <c r="I29" s="329">
        <f>E29+G29</f>
        <v>450</v>
      </c>
    </row>
    <row r="30" spans="1:9" ht="14.25" customHeight="1">
      <c r="A30" s="326">
        <v>3</v>
      </c>
      <c r="B30" s="334" t="s">
        <v>398</v>
      </c>
      <c r="C30" s="300" t="s">
        <v>399</v>
      </c>
      <c r="D30" s="335"/>
      <c r="E30" s="335"/>
      <c r="F30" s="336"/>
      <c r="G30" s="336">
        <v>1</v>
      </c>
      <c r="H30" s="301">
        <f>D30+F30</f>
        <v>0</v>
      </c>
      <c r="I30" s="329">
        <f>E30+G30</f>
        <v>1</v>
      </c>
    </row>
    <row r="31" spans="1:9" ht="25.5" customHeight="1">
      <c r="A31" s="326">
        <v>4</v>
      </c>
      <c r="B31" s="311" t="s">
        <v>400</v>
      </c>
      <c r="C31" s="337" t="s">
        <v>401</v>
      </c>
      <c r="D31" s="338"/>
      <c r="E31" s="338"/>
      <c r="F31" s="339"/>
      <c r="G31" s="339">
        <v>1</v>
      </c>
      <c r="H31" s="301">
        <f>D31+F31</f>
        <v>0</v>
      </c>
      <c r="I31" s="329">
        <f>E31+G31</f>
        <v>1</v>
      </c>
    </row>
    <row r="32" spans="1:9" ht="14.25" customHeight="1">
      <c r="A32" s="326">
        <v>5</v>
      </c>
      <c r="B32" s="331" t="s">
        <v>402</v>
      </c>
      <c r="C32" s="300" t="s">
        <v>403</v>
      </c>
      <c r="D32" s="332"/>
      <c r="E32" s="332"/>
      <c r="F32" s="333"/>
      <c r="G32" s="333">
        <v>1</v>
      </c>
      <c r="H32" s="301">
        <f>D32+F32</f>
        <v>0</v>
      </c>
      <c r="I32" s="329">
        <f>E32+G32</f>
        <v>1</v>
      </c>
    </row>
    <row r="33" spans="1:9" ht="25.5" customHeight="1">
      <c r="A33" s="326">
        <v>6</v>
      </c>
      <c r="B33" s="331" t="s">
        <v>404</v>
      </c>
      <c r="C33" s="340" t="s">
        <v>405</v>
      </c>
      <c r="D33" s="341"/>
      <c r="E33" s="341"/>
      <c r="F33" s="342"/>
      <c r="G33" s="342"/>
      <c r="H33" s="301">
        <f>D33+F33</f>
        <v>0</v>
      </c>
      <c r="I33" s="329">
        <f>E33+G33</f>
        <v>0</v>
      </c>
    </row>
    <row r="34" spans="1:9" ht="14.25" customHeight="1">
      <c r="A34" s="326">
        <v>7</v>
      </c>
      <c r="B34" s="331" t="s">
        <v>406</v>
      </c>
      <c r="C34" s="343" t="s">
        <v>407</v>
      </c>
      <c r="D34" s="341"/>
      <c r="E34" s="341"/>
      <c r="F34" s="342"/>
      <c r="G34" s="342">
        <v>1</v>
      </c>
      <c r="H34" s="301">
        <f>D34+F34</f>
        <v>0</v>
      </c>
      <c r="I34" s="329">
        <f>E34+G34</f>
        <v>1</v>
      </c>
    </row>
    <row r="35" spans="1:9" ht="15" customHeight="1">
      <c r="A35" s="326">
        <v>8</v>
      </c>
      <c r="B35" s="311" t="s">
        <v>408</v>
      </c>
      <c r="C35" s="344" t="s">
        <v>409</v>
      </c>
      <c r="D35" s="338"/>
      <c r="E35" s="338"/>
      <c r="F35" s="339"/>
      <c r="G35" s="339"/>
      <c r="H35" s="301">
        <f>D35+F35</f>
        <v>0</v>
      </c>
      <c r="I35" s="329">
        <f>E35+G35</f>
        <v>0</v>
      </c>
    </row>
    <row r="36" spans="1:9">
      <c r="A36" s="326">
        <v>9</v>
      </c>
      <c r="B36" s="331" t="s">
        <v>410</v>
      </c>
      <c r="C36" s="343" t="s">
        <v>805</v>
      </c>
      <c r="D36" s="341"/>
      <c r="E36" s="341"/>
      <c r="F36" s="342">
        <v>109</v>
      </c>
      <c r="G36" s="342">
        <v>110</v>
      </c>
      <c r="H36" s="301">
        <f>D36+F36</f>
        <v>109</v>
      </c>
      <c r="I36" s="329">
        <f>E36+G36</f>
        <v>110</v>
      </c>
    </row>
    <row r="37" spans="1:9">
      <c r="A37" s="326">
        <v>10</v>
      </c>
      <c r="B37" s="331" t="s">
        <v>411</v>
      </c>
      <c r="C37" s="300" t="s">
        <v>412</v>
      </c>
      <c r="D37" s="332"/>
      <c r="E37" s="332"/>
      <c r="F37" s="333">
        <v>2</v>
      </c>
      <c r="G37" s="333">
        <v>6</v>
      </c>
      <c r="H37" s="301">
        <f>D37+F37</f>
        <v>2</v>
      </c>
      <c r="I37" s="329">
        <f>E37+G37</f>
        <v>6</v>
      </c>
    </row>
    <row r="38" spans="1:9" ht="12.75" customHeight="1">
      <c r="A38" s="326">
        <v>11</v>
      </c>
      <c r="B38" s="331" t="s">
        <v>413</v>
      </c>
      <c r="C38" s="343" t="s">
        <v>414</v>
      </c>
      <c r="D38" s="341"/>
      <c r="E38" s="341"/>
      <c r="F38" s="342">
        <v>3</v>
      </c>
      <c r="G38" s="342">
        <v>2</v>
      </c>
      <c r="H38" s="301">
        <f>D38+F38</f>
        <v>3</v>
      </c>
      <c r="I38" s="329">
        <f>E38+G38</f>
        <v>2</v>
      </c>
    </row>
    <row r="39" spans="1:9" ht="12.75" customHeight="1">
      <c r="A39" s="326">
        <v>12</v>
      </c>
      <c r="B39" s="331" t="s">
        <v>415</v>
      </c>
      <c r="C39" s="300" t="s">
        <v>416</v>
      </c>
      <c r="D39" s="332"/>
      <c r="E39" s="332"/>
      <c r="F39" s="333"/>
      <c r="G39" s="333">
        <v>1</v>
      </c>
      <c r="H39" s="301">
        <f>D39+F39</f>
        <v>0</v>
      </c>
      <c r="I39" s="329">
        <f>E39+G39</f>
        <v>1</v>
      </c>
    </row>
    <row r="40" spans="1:9">
      <c r="A40" s="326">
        <v>13</v>
      </c>
      <c r="B40" s="334" t="s">
        <v>417</v>
      </c>
      <c r="C40" s="300" t="s">
        <v>418</v>
      </c>
      <c r="D40" s="335"/>
      <c r="E40" s="335"/>
      <c r="F40" s="336"/>
      <c r="G40" s="336">
        <v>1</v>
      </c>
      <c r="H40" s="301">
        <f>D40+F40</f>
        <v>0</v>
      </c>
      <c r="I40" s="329">
        <f>E40+G40</f>
        <v>1</v>
      </c>
    </row>
    <row r="41" spans="1:9">
      <c r="A41" s="326">
        <v>14</v>
      </c>
      <c r="B41" s="331" t="s">
        <v>419</v>
      </c>
      <c r="C41" s="300" t="s">
        <v>420</v>
      </c>
      <c r="D41" s="332"/>
      <c r="E41" s="332"/>
      <c r="F41" s="333">
        <v>1</v>
      </c>
      <c r="G41" s="333">
        <v>4</v>
      </c>
      <c r="H41" s="301">
        <f>D41+F41</f>
        <v>1</v>
      </c>
      <c r="I41" s="329">
        <f>E41+G41</f>
        <v>4</v>
      </c>
    </row>
    <row r="42" spans="1:9">
      <c r="A42" s="326">
        <v>15</v>
      </c>
      <c r="B42" s="334" t="s">
        <v>421</v>
      </c>
      <c r="C42" s="300" t="s">
        <v>422</v>
      </c>
      <c r="D42" s="335"/>
      <c r="E42" s="335"/>
      <c r="F42" s="336">
        <v>187</v>
      </c>
      <c r="G42" s="336">
        <v>170</v>
      </c>
      <c r="H42" s="301">
        <f>D42+F42</f>
        <v>187</v>
      </c>
      <c r="I42" s="329">
        <f>E42+G42</f>
        <v>170</v>
      </c>
    </row>
    <row r="43" spans="1:9" s="573" customFormat="1">
      <c r="A43" s="326">
        <v>16</v>
      </c>
      <c r="B43" s="334" t="s">
        <v>1037</v>
      </c>
      <c r="C43" s="685" t="s">
        <v>1038</v>
      </c>
      <c r="D43" s="335"/>
      <c r="E43" s="335"/>
      <c r="F43" s="336"/>
      <c r="G43" s="336">
        <v>20</v>
      </c>
      <c r="H43" s="301">
        <f>D43+F43</f>
        <v>0</v>
      </c>
      <c r="I43" s="329">
        <f>E43+G43</f>
        <v>20</v>
      </c>
    </row>
    <row r="44" spans="1:9">
      <c r="A44" s="326">
        <v>17</v>
      </c>
      <c r="B44" s="311" t="s">
        <v>423</v>
      </c>
      <c r="C44" s="122" t="s">
        <v>424</v>
      </c>
      <c r="D44" s="345"/>
      <c r="E44" s="345"/>
      <c r="F44" s="346"/>
      <c r="G44" s="346">
        <v>1</v>
      </c>
      <c r="H44" s="301">
        <f>D44+F44</f>
        <v>0</v>
      </c>
      <c r="I44" s="332">
        <f>E44+G44</f>
        <v>1</v>
      </c>
    </row>
    <row r="45" spans="1:9" ht="25.5">
      <c r="A45" s="326">
        <v>18</v>
      </c>
      <c r="B45" s="313" t="s">
        <v>425</v>
      </c>
      <c r="C45" s="347" t="s">
        <v>426</v>
      </c>
      <c r="D45" s="348"/>
      <c r="E45" s="348"/>
      <c r="F45" s="348"/>
      <c r="G45" s="348">
        <v>1</v>
      </c>
      <c r="H45" s="301">
        <f>D45+F45</f>
        <v>0</v>
      </c>
      <c r="I45" s="348">
        <f>E45+G45</f>
        <v>1</v>
      </c>
    </row>
    <row r="46" spans="1:9" ht="25.5">
      <c r="A46" s="326">
        <v>19</v>
      </c>
      <c r="B46" s="313" t="s">
        <v>427</v>
      </c>
      <c r="C46" s="349" t="s">
        <v>428</v>
      </c>
      <c r="D46" s="348"/>
      <c r="E46" s="348"/>
      <c r="F46" s="348"/>
      <c r="G46" s="348">
        <v>1</v>
      </c>
      <c r="H46" s="330">
        <f>D46+F46</f>
        <v>0</v>
      </c>
      <c r="I46" s="350">
        <f>E46+G46</f>
        <v>1</v>
      </c>
    </row>
    <row r="47" spans="1:9" ht="25.5">
      <c r="A47" s="326">
        <v>20</v>
      </c>
      <c r="B47" s="313" t="s">
        <v>429</v>
      </c>
      <c r="C47" s="347" t="s">
        <v>430</v>
      </c>
      <c r="D47" s="348">
        <v>222</v>
      </c>
      <c r="E47" s="348">
        <v>200</v>
      </c>
      <c r="F47" s="348">
        <v>128</v>
      </c>
      <c r="G47" s="348">
        <v>120</v>
      </c>
      <c r="H47" s="330">
        <f>D47+F47</f>
        <v>350</v>
      </c>
      <c r="I47" s="350">
        <f>E47+G47</f>
        <v>320</v>
      </c>
    </row>
    <row r="48" spans="1:9" ht="25.5">
      <c r="A48" s="326">
        <v>21</v>
      </c>
      <c r="B48" s="313" t="s">
        <v>431</v>
      </c>
      <c r="C48" s="349" t="s">
        <v>432</v>
      </c>
      <c r="D48" s="348"/>
      <c r="E48" s="348"/>
      <c r="F48" s="348"/>
      <c r="G48" s="348">
        <v>1</v>
      </c>
      <c r="H48" s="330">
        <f>D48+F48</f>
        <v>0</v>
      </c>
      <c r="I48" s="350">
        <f>E48+G48</f>
        <v>1</v>
      </c>
    </row>
    <row r="49" spans="1:9">
      <c r="A49" s="326">
        <v>22</v>
      </c>
      <c r="B49" s="313" t="s">
        <v>433</v>
      </c>
      <c r="C49" s="104" t="s">
        <v>434</v>
      </c>
      <c r="D49" s="348"/>
      <c r="E49" s="348"/>
      <c r="F49" s="348"/>
      <c r="G49" s="348">
        <v>1</v>
      </c>
      <c r="H49" s="330">
        <f>D49+F49</f>
        <v>0</v>
      </c>
      <c r="I49" s="350">
        <f>E49+G49</f>
        <v>1</v>
      </c>
    </row>
    <row r="50" spans="1:9" ht="25.5">
      <c r="A50" s="326">
        <v>23</v>
      </c>
      <c r="B50" s="313" t="s">
        <v>435</v>
      </c>
      <c r="C50" s="109" t="s">
        <v>436</v>
      </c>
      <c r="D50" s="348"/>
      <c r="E50" s="348"/>
      <c r="F50" s="348"/>
      <c r="G50" s="348">
        <v>1</v>
      </c>
      <c r="H50" s="330">
        <f>D50+F50</f>
        <v>0</v>
      </c>
      <c r="I50" s="350">
        <f>E50+G50</f>
        <v>1</v>
      </c>
    </row>
    <row r="51" spans="1:9">
      <c r="A51" s="326">
        <v>24</v>
      </c>
      <c r="B51" s="313" t="s">
        <v>437</v>
      </c>
      <c r="C51" s="105" t="s">
        <v>438</v>
      </c>
      <c r="D51" s="348"/>
      <c r="E51" s="348"/>
      <c r="F51" s="348"/>
      <c r="G51" s="348">
        <v>1</v>
      </c>
      <c r="H51" s="330">
        <f>D51+F51</f>
        <v>0</v>
      </c>
      <c r="I51" s="350">
        <f>E51+G51</f>
        <v>1</v>
      </c>
    </row>
    <row r="52" spans="1:9" ht="25.5">
      <c r="A52" s="326">
        <v>25</v>
      </c>
      <c r="B52" s="313" t="s">
        <v>439</v>
      </c>
      <c r="C52" s="347" t="s">
        <v>440</v>
      </c>
      <c r="D52" s="348">
        <v>1215</v>
      </c>
      <c r="E52" s="348">
        <v>1000</v>
      </c>
      <c r="F52" s="351">
        <v>6629</v>
      </c>
      <c r="G52" s="351">
        <v>4500</v>
      </c>
      <c r="H52" s="330">
        <f>D52+F52</f>
        <v>7844</v>
      </c>
      <c r="I52" s="350">
        <f>E52+G52</f>
        <v>5500</v>
      </c>
    </row>
    <row r="53" spans="1:9">
      <c r="A53" s="326">
        <v>26</v>
      </c>
      <c r="B53" s="313" t="s">
        <v>441</v>
      </c>
      <c r="C53" s="104" t="s">
        <v>442</v>
      </c>
      <c r="D53" s="348"/>
      <c r="E53" s="348"/>
      <c r="F53" s="351"/>
      <c r="G53" s="351">
        <v>1</v>
      </c>
      <c r="H53" s="330">
        <f>D53+F53</f>
        <v>0</v>
      </c>
      <c r="I53" s="350">
        <f>E53+G53</f>
        <v>1</v>
      </c>
    </row>
    <row r="54" spans="1:9" ht="25.5">
      <c r="A54" s="326">
        <v>27</v>
      </c>
      <c r="B54" s="352" t="s">
        <v>443</v>
      </c>
      <c r="C54" s="353" t="s">
        <v>444</v>
      </c>
      <c r="D54" s="354">
        <v>48</v>
      </c>
      <c r="E54" s="354">
        <v>40</v>
      </c>
      <c r="F54" s="355">
        <v>1958</v>
      </c>
      <c r="G54" s="355">
        <v>1300</v>
      </c>
      <c r="H54" s="330">
        <f>D54+F54</f>
        <v>2006</v>
      </c>
      <c r="I54" s="350">
        <f>E54+G54</f>
        <v>1340</v>
      </c>
    </row>
    <row r="55" spans="1:9">
      <c r="A55" s="768" t="s">
        <v>2</v>
      </c>
      <c r="B55" s="769"/>
      <c r="C55" s="769"/>
      <c r="D55" s="356">
        <f t="shared" ref="D55:I55" si="3">SUM(D28:D54)</f>
        <v>1485</v>
      </c>
      <c r="E55" s="356">
        <f t="shared" si="3"/>
        <v>1240</v>
      </c>
      <c r="F55" s="356">
        <f t="shared" si="3"/>
        <v>9436</v>
      </c>
      <c r="G55" s="356">
        <f t="shared" si="3"/>
        <v>6706</v>
      </c>
      <c r="H55" s="356">
        <f t="shared" si="3"/>
        <v>10921</v>
      </c>
      <c r="I55" s="356">
        <f t="shared" si="3"/>
        <v>7946</v>
      </c>
    </row>
    <row r="56" spans="1:9">
      <c r="A56" s="770" t="s">
        <v>445</v>
      </c>
      <c r="B56" s="770"/>
      <c r="C56" s="770"/>
      <c r="D56" s="770"/>
      <c r="E56" s="770"/>
      <c r="F56" s="770"/>
      <c r="G56" s="770"/>
      <c r="H56" s="770"/>
      <c r="I56" s="770"/>
    </row>
    <row r="57" spans="1:9">
      <c r="A57" s="357">
        <v>1</v>
      </c>
      <c r="B57" s="358" t="s">
        <v>446</v>
      </c>
      <c r="C57" s="359" t="s">
        <v>447</v>
      </c>
      <c r="D57" s="360"/>
      <c r="E57" s="360">
        <v>1</v>
      </c>
      <c r="F57" s="360"/>
      <c r="G57" s="360">
        <v>2</v>
      </c>
      <c r="H57" s="362">
        <f>D57+F57</f>
        <v>0</v>
      </c>
      <c r="I57" s="360">
        <f>E57+G57</f>
        <v>3</v>
      </c>
    </row>
    <row r="58" spans="1:9">
      <c r="A58" s="357">
        <v>2</v>
      </c>
      <c r="B58" s="363" t="s">
        <v>448</v>
      </c>
      <c r="C58" s="364" t="s">
        <v>449</v>
      </c>
      <c r="D58" s="361">
        <v>194</v>
      </c>
      <c r="E58" s="361">
        <v>200</v>
      </c>
      <c r="F58" s="365">
        <v>471</v>
      </c>
      <c r="G58" s="365">
        <v>500</v>
      </c>
      <c r="H58" s="362">
        <f>D58+F58</f>
        <v>665</v>
      </c>
      <c r="I58" s="360">
        <f>E58+G58</f>
        <v>700</v>
      </c>
    </row>
    <row r="59" spans="1:9">
      <c r="A59" s="357">
        <v>3</v>
      </c>
      <c r="B59" s="363" t="s">
        <v>450</v>
      </c>
      <c r="C59" s="364" t="s">
        <v>451</v>
      </c>
      <c r="D59" s="361">
        <v>1072</v>
      </c>
      <c r="E59" s="361">
        <v>1000</v>
      </c>
      <c r="F59" s="365">
        <v>1198</v>
      </c>
      <c r="G59" s="365">
        <v>1120</v>
      </c>
      <c r="H59" s="362">
        <f>D59+F59</f>
        <v>2270</v>
      </c>
      <c r="I59" s="360">
        <f>E59+G59</f>
        <v>2120</v>
      </c>
    </row>
    <row r="60" spans="1:9">
      <c r="A60" s="357">
        <v>4</v>
      </c>
      <c r="B60" s="363" t="s">
        <v>452</v>
      </c>
      <c r="C60" s="364" t="s">
        <v>453</v>
      </c>
      <c r="D60" s="361">
        <v>2350</v>
      </c>
      <c r="E60" s="361">
        <v>2600</v>
      </c>
      <c r="F60" s="365">
        <v>1202</v>
      </c>
      <c r="G60" s="365">
        <v>1200</v>
      </c>
      <c r="H60" s="362">
        <f>D60+F60</f>
        <v>3552</v>
      </c>
      <c r="I60" s="360">
        <f>E60+G60</f>
        <v>3800</v>
      </c>
    </row>
    <row r="61" spans="1:9">
      <c r="A61" s="357">
        <v>5</v>
      </c>
      <c r="B61" s="311" t="s">
        <v>454</v>
      </c>
      <c r="C61" s="337" t="s">
        <v>455</v>
      </c>
      <c r="D61" s="339">
        <v>26330</v>
      </c>
      <c r="E61" s="339">
        <v>25623</v>
      </c>
      <c r="F61" s="339">
        <v>18456</v>
      </c>
      <c r="G61" s="339">
        <v>18500</v>
      </c>
      <c r="H61" s="362">
        <f>D61+F61</f>
        <v>44786</v>
      </c>
      <c r="I61" s="360">
        <f>E61+G61</f>
        <v>44123</v>
      </c>
    </row>
    <row r="62" spans="1:9">
      <c r="A62" s="357">
        <v>6</v>
      </c>
      <c r="B62" s="331" t="s">
        <v>456</v>
      </c>
      <c r="C62" s="343" t="s">
        <v>457</v>
      </c>
      <c r="D62" s="361">
        <v>298</v>
      </c>
      <c r="E62" s="361">
        <v>300</v>
      </c>
      <c r="F62" s="366">
        <v>1553</v>
      </c>
      <c r="G62" s="366">
        <v>1600</v>
      </c>
      <c r="H62" s="362">
        <f>D62+F62</f>
        <v>1851</v>
      </c>
      <c r="I62" s="360">
        <f>E62+G62</f>
        <v>1900</v>
      </c>
    </row>
    <row r="63" spans="1:9" s="573" customFormat="1">
      <c r="A63" s="357">
        <v>7</v>
      </c>
      <c r="B63" s="367" t="s">
        <v>458</v>
      </c>
      <c r="C63" s="368" t="s">
        <v>459</v>
      </c>
      <c r="D63" s="369">
        <v>44</v>
      </c>
      <c r="E63" s="369">
        <v>50</v>
      </c>
      <c r="F63" s="370">
        <v>157</v>
      </c>
      <c r="G63" s="370">
        <v>160</v>
      </c>
      <c r="H63" s="362">
        <f>D63+F63</f>
        <v>201</v>
      </c>
      <c r="I63" s="360">
        <f>E63+G63</f>
        <v>210</v>
      </c>
    </row>
    <row r="64" spans="1:9">
      <c r="A64" s="357">
        <v>8</v>
      </c>
      <c r="B64" s="367" t="s">
        <v>1026</v>
      </c>
      <c r="C64" s="368" t="s">
        <v>1027</v>
      </c>
      <c r="D64" s="369"/>
      <c r="E64" s="369">
        <v>10</v>
      </c>
      <c r="F64" s="370"/>
      <c r="G64" s="370">
        <v>10</v>
      </c>
      <c r="H64" s="362">
        <f>D64+F64</f>
        <v>0</v>
      </c>
      <c r="I64" s="360">
        <f>E64+G64</f>
        <v>20</v>
      </c>
    </row>
    <row r="65" spans="1:9">
      <c r="A65" s="780" t="s">
        <v>2</v>
      </c>
      <c r="B65" s="780"/>
      <c r="C65" s="780"/>
      <c r="D65" s="371">
        <f t="shared" ref="D65:I65" si="4">SUM(D57:D64)</f>
        <v>30288</v>
      </c>
      <c r="E65" s="371">
        <f t="shared" si="4"/>
        <v>29784</v>
      </c>
      <c r="F65" s="371">
        <f t="shared" si="4"/>
        <v>23037</v>
      </c>
      <c r="G65" s="371">
        <f t="shared" si="4"/>
        <v>23092</v>
      </c>
      <c r="H65" s="371">
        <f t="shared" si="4"/>
        <v>53325</v>
      </c>
      <c r="I65" s="371">
        <f t="shared" si="4"/>
        <v>52876</v>
      </c>
    </row>
    <row r="66" spans="1:9">
      <c r="A66" s="779" t="s">
        <v>460</v>
      </c>
      <c r="B66" s="779"/>
      <c r="C66" s="779"/>
      <c r="D66" s="779"/>
      <c r="E66" s="779"/>
      <c r="F66" s="779"/>
      <c r="G66" s="779"/>
      <c r="H66" s="779"/>
      <c r="I66" s="779"/>
    </row>
    <row r="67" spans="1:9">
      <c r="A67" s="767" t="s">
        <v>393</v>
      </c>
      <c r="B67" s="767"/>
      <c r="C67" s="767"/>
      <c r="D67" s="767"/>
      <c r="E67" s="767"/>
      <c r="F67" s="767"/>
      <c r="G67" s="767"/>
      <c r="H67" s="767"/>
      <c r="I67" s="767"/>
    </row>
    <row r="68" spans="1:9" ht="25.5">
      <c r="A68" s="255">
        <v>1</v>
      </c>
      <c r="B68" s="313" t="s">
        <v>429</v>
      </c>
      <c r="C68" s="347" t="s">
        <v>430</v>
      </c>
      <c r="D68" s="348"/>
      <c r="E68" s="348"/>
      <c r="F68" s="348">
        <v>1037</v>
      </c>
      <c r="G68" s="348">
        <v>1040</v>
      </c>
      <c r="H68" s="330">
        <f>D68+F68</f>
        <v>1037</v>
      </c>
      <c r="I68" s="350">
        <f>E68+G68</f>
        <v>1040</v>
      </c>
    </row>
    <row r="69" spans="1:9" ht="25.5">
      <c r="A69" s="255">
        <v>2</v>
      </c>
      <c r="B69" s="313" t="s">
        <v>439</v>
      </c>
      <c r="C69" s="347" t="s">
        <v>440</v>
      </c>
      <c r="D69" s="348"/>
      <c r="E69" s="348"/>
      <c r="F69" s="351">
        <v>526</v>
      </c>
      <c r="G69" s="351">
        <v>560</v>
      </c>
      <c r="H69" s="330">
        <f>D69+F69</f>
        <v>526</v>
      </c>
      <c r="I69" s="350">
        <f>E69+G69</f>
        <v>560</v>
      </c>
    </row>
    <row r="70" spans="1:9" ht="25.5">
      <c r="A70" s="372">
        <v>3</v>
      </c>
      <c r="B70" s="352" t="s">
        <v>443</v>
      </c>
      <c r="C70" s="353" t="s">
        <v>444</v>
      </c>
      <c r="D70" s="354"/>
      <c r="E70" s="354"/>
      <c r="F70" s="355">
        <v>42</v>
      </c>
      <c r="G70" s="355">
        <v>50</v>
      </c>
      <c r="H70" s="330">
        <f>D70+F70</f>
        <v>42</v>
      </c>
      <c r="I70" s="350">
        <f>E70+G70</f>
        <v>50</v>
      </c>
    </row>
    <row r="71" spans="1:9">
      <c r="A71" s="776" t="s">
        <v>2</v>
      </c>
      <c r="B71" s="777"/>
      <c r="C71" s="778"/>
      <c r="D71" s="371">
        <f t="shared" ref="D71:I71" si="5">SUM(D68:D70)</f>
        <v>0</v>
      </c>
      <c r="E71" s="371">
        <f t="shared" si="5"/>
        <v>0</v>
      </c>
      <c r="F71" s="371">
        <f t="shared" si="5"/>
        <v>1605</v>
      </c>
      <c r="G71" s="371">
        <f t="shared" si="5"/>
        <v>1650</v>
      </c>
      <c r="H71" s="371">
        <f t="shared" si="5"/>
        <v>1605</v>
      </c>
      <c r="I71" s="371">
        <f t="shared" si="5"/>
        <v>1650</v>
      </c>
    </row>
    <row r="72" spans="1:9">
      <c r="A72" s="782" t="s">
        <v>445</v>
      </c>
      <c r="B72" s="783"/>
      <c r="C72" s="783"/>
      <c r="D72" s="783"/>
      <c r="E72" s="783"/>
      <c r="F72" s="783"/>
      <c r="G72" s="783"/>
      <c r="H72" s="783"/>
      <c r="I72" s="784"/>
    </row>
    <row r="73" spans="1:9">
      <c r="A73" s="373">
        <v>1</v>
      </c>
      <c r="B73" s="363" t="s">
        <v>461</v>
      </c>
      <c r="C73" s="364" t="s">
        <v>462</v>
      </c>
      <c r="D73" s="374">
        <v>296</v>
      </c>
      <c r="E73" s="374">
        <v>280</v>
      </c>
      <c r="F73" s="301">
        <v>72</v>
      </c>
      <c r="G73" s="330">
        <v>70</v>
      </c>
      <c r="H73" s="362">
        <f>D73+F73</f>
        <v>368</v>
      </c>
      <c r="I73" s="360">
        <f>E73+G73</f>
        <v>350</v>
      </c>
    </row>
    <row r="74" spans="1:9">
      <c r="A74" s="373">
        <v>2</v>
      </c>
      <c r="B74" s="375" t="s">
        <v>463</v>
      </c>
      <c r="C74" s="359" t="s">
        <v>464</v>
      </c>
      <c r="D74" s="360">
        <v>616</v>
      </c>
      <c r="E74" s="360">
        <v>400</v>
      </c>
      <c r="F74" s="360">
        <v>73</v>
      </c>
      <c r="G74" s="360">
        <v>70</v>
      </c>
      <c r="H74" s="362">
        <f>D74+F74</f>
        <v>689</v>
      </c>
      <c r="I74" s="360">
        <f>E74+G74</f>
        <v>470</v>
      </c>
    </row>
    <row r="75" spans="1:9" ht="25.5">
      <c r="A75" s="373">
        <v>3</v>
      </c>
      <c r="B75" s="363" t="s">
        <v>465</v>
      </c>
      <c r="C75" s="364" t="s">
        <v>466</v>
      </c>
      <c r="D75" s="374">
        <v>12071</v>
      </c>
      <c r="E75" s="374">
        <v>12039</v>
      </c>
      <c r="F75" s="376">
        <v>1666</v>
      </c>
      <c r="G75" s="377">
        <v>1800</v>
      </c>
      <c r="H75" s="362">
        <f>D75+F75</f>
        <v>13737</v>
      </c>
      <c r="I75" s="360">
        <f>E75+G75</f>
        <v>13839</v>
      </c>
    </row>
    <row r="76" spans="1:9" s="573" customFormat="1">
      <c r="A76" s="373">
        <v>4</v>
      </c>
      <c r="B76" s="331" t="s">
        <v>456</v>
      </c>
      <c r="C76" s="343" t="s">
        <v>457</v>
      </c>
      <c r="D76" s="374"/>
      <c r="E76" s="374"/>
      <c r="F76" s="376">
        <v>823</v>
      </c>
      <c r="G76" s="377">
        <v>800</v>
      </c>
      <c r="H76" s="362">
        <f>D76+F76</f>
        <v>823</v>
      </c>
      <c r="I76" s="360">
        <f>E76+G76</f>
        <v>800</v>
      </c>
    </row>
    <row r="77" spans="1:9">
      <c r="A77" s="373">
        <v>5</v>
      </c>
      <c r="B77" s="363" t="s">
        <v>467</v>
      </c>
      <c r="C77" s="364" t="s">
        <v>468</v>
      </c>
      <c r="D77" s="374"/>
      <c r="E77" s="374"/>
      <c r="F77" s="301"/>
      <c r="G77" s="301">
        <v>1</v>
      </c>
      <c r="H77" s="362">
        <f>D77+F77</f>
        <v>0</v>
      </c>
      <c r="I77" s="360">
        <f>E77+G77</f>
        <v>1</v>
      </c>
    </row>
    <row r="78" spans="1:9">
      <c r="A78" s="373">
        <v>6</v>
      </c>
      <c r="B78" s="363" t="s">
        <v>469</v>
      </c>
      <c r="C78" s="378" t="s">
        <v>470</v>
      </c>
      <c r="D78" s="374">
        <v>296</v>
      </c>
      <c r="E78" s="374">
        <v>250</v>
      </c>
      <c r="F78" s="301">
        <v>168</v>
      </c>
      <c r="G78" s="301">
        <v>170</v>
      </c>
      <c r="H78" s="362">
        <f>D78+F78</f>
        <v>464</v>
      </c>
      <c r="I78" s="360">
        <f>E78+G78</f>
        <v>420</v>
      </c>
    </row>
    <row r="79" spans="1:9">
      <c r="A79" s="373">
        <v>7</v>
      </c>
      <c r="B79" s="363" t="s">
        <v>471</v>
      </c>
      <c r="C79" s="364" t="s">
        <v>472</v>
      </c>
      <c r="D79" s="365">
        <v>616</v>
      </c>
      <c r="E79" s="365">
        <v>400</v>
      </c>
      <c r="F79" s="361">
        <v>73</v>
      </c>
      <c r="G79" s="361">
        <v>70</v>
      </c>
      <c r="H79" s="362">
        <f>D79+F79</f>
        <v>689</v>
      </c>
      <c r="I79" s="360">
        <f>E79+G79</f>
        <v>470</v>
      </c>
    </row>
    <row r="80" spans="1:9">
      <c r="A80" s="780" t="s">
        <v>2</v>
      </c>
      <c r="B80" s="780"/>
      <c r="C80" s="780"/>
      <c r="D80" s="379">
        <f t="shared" ref="D80:G80" si="6">SUM(D73:D79)</f>
        <v>13895</v>
      </c>
      <c r="E80" s="379">
        <f t="shared" si="6"/>
        <v>13369</v>
      </c>
      <c r="F80" s="379">
        <f t="shared" si="6"/>
        <v>2875</v>
      </c>
      <c r="G80" s="379">
        <f t="shared" si="6"/>
        <v>2981</v>
      </c>
      <c r="H80" s="380">
        <f>D80+F80</f>
        <v>16770</v>
      </c>
      <c r="I80" s="379">
        <f>SUM(I73:I79)</f>
        <v>16350</v>
      </c>
    </row>
    <row r="81" spans="1:9">
      <c r="A81" s="767" t="s">
        <v>474</v>
      </c>
      <c r="B81" s="767"/>
      <c r="C81" s="767"/>
      <c r="D81" s="767"/>
      <c r="E81" s="767"/>
      <c r="F81" s="767"/>
      <c r="G81" s="767"/>
      <c r="H81" s="767"/>
      <c r="I81" s="767"/>
    </row>
    <row r="82" spans="1:9">
      <c r="A82" s="767" t="s">
        <v>393</v>
      </c>
      <c r="B82" s="767"/>
      <c r="C82" s="767"/>
      <c r="D82" s="767"/>
      <c r="E82" s="767"/>
      <c r="F82" s="767"/>
      <c r="G82" s="767"/>
      <c r="H82" s="767"/>
      <c r="I82" s="767"/>
    </row>
    <row r="83" spans="1:9">
      <c r="A83" s="373">
        <v>1</v>
      </c>
      <c r="B83" s="382" t="s">
        <v>475</v>
      </c>
      <c r="C83" s="328" t="s">
        <v>476</v>
      </c>
      <c r="D83" s="322">
        <v>1</v>
      </c>
      <c r="E83" s="322"/>
      <c r="F83" s="196">
        <v>789</v>
      </c>
      <c r="G83" s="196">
        <v>800</v>
      </c>
      <c r="H83" s="196">
        <f>D83+F83</f>
        <v>790</v>
      </c>
      <c r="I83" s="196">
        <f>E83+G83</f>
        <v>800</v>
      </c>
    </row>
    <row r="84" spans="1:9" s="573" customFormat="1">
      <c r="A84" s="373">
        <v>2</v>
      </c>
      <c r="B84" s="316" t="s">
        <v>497</v>
      </c>
      <c r="C84" s="120" t="s">
        <v>498</v>
      </c>
      <c r="D84" s="322"/>
      <c r="E84" s="322"/>
      <c r="F84" s="108"/>
      <c r="G84" s="108">
        <v>1</v>
      </c>
      <c r="H84" s="196">
        <f>D84+F84</f>
        <v>0</v>
      </c>
      <c r="I84" s="108">
        <f>E84+G84</f>
        <v>1</v>
      </c>
    </row>
    <row r="85" spans="1:9" s="573" customFormat="1" ht="25.5">
      <c r="A85" s="373">
        <v>3</v>
      </c>
      <c r="B85" s="311" t="s">
        <v>499</v>
      </c>
      <c r="C85" s="116" t="s">
        <v>500</v>
      </c>
      <c r="D85" s="312"/>
      <c r="E85" s="312"/>
      <c r="F85" s="679"/>
      <c r="G85" s="679">
        <v>1</v>
      </c>
      <c r="H85" s="205">
        <f>D85+F85</f>
        <v>0</v>
      </c>
      <c r="I85" s="108">
        <f>E85+G85</f>
        <v>1</v>
      </c>
    </row>
    <row r="86" spans="1:9" s="573" customFormat="1">
      <c r="A86" s="373">
        <v>4</v>
      </c>
      <c r="B86" s="311" t="s">
        <v>501</v>
      </c>
      <c r="C86" s="119" t="s">
        <v>502</v>
      </c>
      <c r="D86" s="312"/>
      <c r="E86" s="312"/>
      <c r="F86" s="679"/>
      <c r="G86" s="679">
        <v>1</v>
      </c>
      <c r="H86" s="205">
        <f>D86+F86</f>
        <v>0</v>
      </c>
      <c r="I86" s="108">
        <f>E86+G86</f>
        <v>1</v>
      </c>
    </row>
    <row r="87" spans="1:9">
      <c r="A87" s="373">
        <v>5</v>
      </c>
      <c r="B87" s="334" t="s">
        <v>477</v>
      </c>
      <c r="C87" s="300" t="s">
        <v>478</v>
      </c>
      <c r="D87" s="312"/>
      <c r="E87" s="312">
        <v>1</v>
      </c>
      <c r="F87" s="205"/>
      <c r="G87" s="196"/>
      <c r="H87" s="196">
        <f>D87+F87</f>
        <v>0</v>
      </c>
      <c r="I87" s="196">
        <f>E87+G87</f>
        <v>1</v>
      </c>
    </row>
    <row r="88" spans="1:9">
      <c r="A88" s="373">
        <v>6</v>
      </c>
      <c r="B88" s="334" t="s">
        <v>479</v>
      </c>
      <c r="C88" s="300" t="s">
        <v>480</v>
      </c>
      <c r="D88" s="312"/>
      <c r="E88" s="312">
        <v>1</v>
      </c>
      <c r="F88" s="205"/>
      <c r="G88" s="196"/>
      <c r="H88" s="196">
        <f>D88+F88</f>
        <v>0</v>
      </c>
      <c r="I88" s="196">
        <f>E88+G88</f>
        <v>1</v>
      </c>
    </row>
    <row r="89" spans="1:9">
      <c r="A89" s="373">
        <v>7</v>
      </c>
      <c r="B89" s="334" t="s">
        <v>481</v>
      </c>
      <c r="C89" s="300" t="s">
        <v>482</v>
      </c>
      <c r="D89" s="312"/>
      <c r="E89" s="312">
        <v>1</v>
      </c>
      <c r="F89" s="205"/>
      <c r="G89" s="196"/>
      <c r="H89" s="196">
        <f>D89+F89</f>
        <v>0</v>
      </c>
      <c r="I89" s="196">
        <f>E89+G89</f>
        <v>1</v>
      </c>
    </row>
    <row r="90" spans="1:9">
      <c r="A90" s="373">
        <v>8</v>
      </c>
      <c r="B90" s="334" t="s">
        <v>483</v>
      </c>
      <c r="C90" s="300" t="s">
        <v>484</v>
      </c>
      <c r="D90" s="312"/>
      <c r="E90" s="312">
        <v>1</v>
      </c>
      <c r="F90" s="205"/>
      <c r="G90" s="196"/>
      <c r="H90" s="196">
        <f>D90+F90</f>
        <v>0</v>
      </c>
      <c r="I90" s="196">
        <f>E90+G90</f>
        <v>1</v>
      </c>
    </row>
    <row r="91" spans="1:9">
      <c r="A91" s="373">
        <v>9</v>
      </c>
      <c r="B91" s="334" t="s">
        <v>485</v>
      </c>
      <c r="C91" s="300" t="s">
        <v>486</v>
      </c>
      <c r="D91" s="312"/>
      <c r="E91" s="312">
        <v>1</v>
      </c>
      <c r="F91" s="205"/>
      <c r="G91" s="196"/>
      <c r="H91" s="196">
        <f>D91+F91</f>
        <v>0</v>
      </c>
      <c r="I91" s="196">
        <f>E91+G91</f>
        <v>1</v>
      </c>
    </row>
    <row r="92" spans="1:9" ht="25.5">
      <c r="A92" s="373">
        <v>10</v>
      </c>
      <c r="B92" s="334" t="s">
        <v>487</v>
      </c>
      <c r="C92" s="300" t="s">
        <v>488</v>
      </c>
      <c r="D92" s="312"/>
      <c r="E92" s="312">
        <v>1</v>
      </c>
      <c r="F92" s="205"/>
      <c r="G92" s="196"/>
      <c r="H92" s="196">
        <f>D92+F92</f>
        <v>0</v>
      </c>
      <c r="I92" s="196">
        <f>E92+G92</f>
        <v>1</v>
      </c>
    </row>
    <row r="93" spans="1:9">
      <c r="A93" s="373">
        <v>11</v>
      </c>
      <c r="B93" s="334" t="s">
        <v>489</v>
      </c>
      <c r="C93" s="300" t="s">
        <v>490</v>
      </c>
      <c r="D93" s="312"/>
      <c r="E93" s="312">
        <v>1</v>
      </c>
      <c r="F93" s="205"/>
      <c r="G93" s="196"/>
      <c r="H93" s="196">
        <f>D93+F93</f>
        <v>0</v>
      </c>
      <c r="I93" s="196">
        <f>E93+G93</f>
        <v>1</v>
      </c>
    </row>
    <row r="94" spans="1:9">
      <c r="A94" s="373">
        <v>12</v>
      </c>
      <c r="B94" s="334" t="s">
        <v>491</v>
      </c>
      <c r="C94" s="300" t="s">
        <v>492</v>
      </c>
      <c r="D94" s="312"/>
      <c r="E94" s="312">
        <v>1</v>
      </c>
      <c r="F94" s="205"/>
      <c r="G94" s="196"/>
      <c r="H94" s="196">
        <f>D94+F94</f>
        <v>0</v>
      </c>
      <c r="I94" s="196">
        <f>E94+G94</f>
        <v>1</v>
      </c>
    </row>
    <row r="95" spans="1:9">
      <c r="A95" s="373">
        <v>13</v>
      </c>
      <c r="B95" s="383" t="s">
        <v>493</v>
      </c>
      <c r="C95" s="302" t="s">
        <v>494</v>
      </c>
      <c r="D95" s="384"/>
      <c r="E95" s="384">
        <v>1</v>
      </c>
      <c r="F95" s="385"/>
      <c r="G95" s="197"/>
      <c r="H95" s="197">
        <f>D95+F95</f>
        <v>0</v>
      </c>
      <c r="I95" s="197">
        <f>E95+G95</f>
        <v>1</v>
      </c>
    </row>
    <row r="96" spans="1:9">
      <c r="A96" s="373">
        <v>14</v>
      </c>
      <c r="B96" s="313" t="s">
        <v>495</v>
      </c>
      <c r="C96" s="104" t="s">
        <v>496</v>
      </c>
      <c r="D96" s="348"/>
      <c r="E96" s="348"/>
      <c r="F96" s="348"/>
      <c r="G96" s="348">
        <v>1</v>
      </c>
      <c r="H96" s="301">
        <f>D96+F96</f>
        <v>0</v>
      </c>
      <c r="I96" s="348">
        <f>E96+G96</f>
        <v>1</v>
      </c>
    </row>
    <row r="97" spans="1:9" ht="25.5">
      <c r="A97" s="373">
        <v>15</v>
      </c>
      <c r="B97" s="313" t="s">
        <v>429</v>
      </c>
      <c r="C97" s="347" t="s">
        <v>430</v>
      </c>
      <c r="D97" s="348"/>
      <c r="E97" s="348"/>
      <c r="F97" s="348">
        <v>282</v>
      </c>
      <c r="G97" s="348">
        <v>280</v>
      </c>
      <c r="H97" s="330">
        <f>D97+F97</f>
        <v>282</v>
      </c>
      <c r="I97" s="350">
        <f>E97+G97</f>
        <v>280</v>
      </c>
    </row>
    <row r="98" spans="1:9">
      <c r="A98" s="373">
        <v>16</v>
      </c>
      <c r="B98" s="313" t="s">
        <v>433</v>
      </c>
      <c r="C98" s="104" t="s">
        <v>434</v>
      </c>
      <c r="D98" s="348"/>
      <c r="E98" s="348"/>
      <c r="F98" s="348">
        <v>8</v>
      </c>
      <c r="G98" s="348">
        <v>1</v>
      </c>
      <c r="H98" s="330">
        <f>D98+F98</f>
        <v>8</v>
      </c>
      <c r="I98" s="350">
        <f>E98+G98</f>
        <v>1</v>
      </c>
    </row>
    <row r="99" spans="1:9" ht="25.5">
      <c r="A99" s="373">
        <v>17</v>
      </c>
      <c r="B99" s="313" t="s">
        <v>439</v>
      </c>
      <c r="C99" s="347" t="s">
        <v>440</v>
      </c>
      <c r="D99" s="348"/>
      <c r="E99" s="348"/>
      <c r="F99" s="351">
        <v>5672</v>
      </c>
      <c r="G99" s="351">
        <v>5700</v>
      </c>
      <c r="H99" s="330">
        <f>D99+F99</f>
        <v>5672</v>
      </c>
      <c r="I99" s="350">
        <f>E99+G99</f>
        <v>5700</v>
      </c>
    </row>
    <row r="100" spans="1:9">
      <c r="A100" s="373">
        <v>18</v>
      </c>
      <c r="B100" s="313" t="s">
        <v>441</v>
      </c>
      <c r="C100" s="104" t="s">
        <v>442</v>
      </c>
      <c r="D100" s="348"/>
      <c r="E100" s="348"/>
      <c r="F100" s="351"/>
      <c r="G100" s="351">
        <v>1</v>
      </c>
      <c r="H100" s="330">
        <f>D100+F100</f>
        <v>0</v>
      </c>
      <c r="I100" s="350">
        <f>E100+G100</f>
        <v>1</v>
      </c>
    </row>
    <row r="101" spans="1:9" ht="25.5">
      <c r="A101" s="373">
        <v>19</v>
      </c>
      <c r="B101" s="313" t="s">
        <v>443</v>
      </c>
      <c r="C101" s="516" t="s">
        <v>444</v>
      </c>
      <c r="D101" s="348"/>
      <c r="E101" s="348"/>
      <c r="F101" s="351">
        <v>2342</v>
      </c>
      <c r="G101" s="351">
        <v>2400</v>
      </c>
      <c r="H101" s="301">
        <f>D101+F101</f>
        <v>2342</v>
      </c>
      <c r="I101" s="348">
        <f>E101+G101</f>
        <v>2400</v>
      </c>
    </row>
    <row r="102" spans="1:9">
      <c r="A102" s="776" t="s">
        <v>2</v>
      </c>
      <c r="B102" s="777"/>
      <c r="C102" s="778"/>
      <c r="D102" s="381">
        <f t="shared" ref="D102:I102" si="7">SUM(D83:D101)</f>
        <v>1</v>
      </c>
      <c r="E102" s="381">
        <f t="shared" si="7"/>
        <v>9</v>
      </c>
      <c r="F102" s="381">
        <f t="shared" si="7"/>
        <v>9093</v>
      </c>
      <c r="G102" s="381">
        <f t="shared" si="7"/>
        <v>9186</v>
      </c>
      <c r="H102" s="381">
        <f t="shared" si="7"/>
        <v>9094</v>
      </c>
      <c r="I102" s="381">
        <f t="shared" si="7"/>
        <v>9195</v>
      </c>
    </row>
    <row r="103" spans="1:9">
      <c r="A103" s="779" t="s">
        <v>445</v>
      </c>
      <c r="B103" s="779"/>
      <c r="C103" s="779"/>
      <c r="D103" s="779"/>
      <c r="E103" s="779"/>
      <c r="F103" s="779"/>
      <c r="G103" s="779"/>
      <c r="H103" s="779"/>
      <c r="I103" s="779"/>
    </row>
    <row r="104" spans="1:9">
      <c r="A104" s="166">
        <v>1</v>
      </c>
      <c r="B104" s="331" t="s">
        <v>456</v>
      </c>
      <c r="C104" s="343" t="s">
        <v>457</v>
      </c>
      <c r="D104" s="322"/>
      <c r="E104" s="322"/>
      <c r="F104" s="108">
        <v>388</v>
      </c>
      <c r="G104" s="108">
        <v>380</v>
      </c>
      <c r="H104" s="196">
        <f>D104+F104</f>
        <v>388</v>
      </c>
      <c r="I104" s="108">
        <f>E104+G104</f>
        <v>380</v>
      </c>
    </row>
    <row r="105" spans="1:9">
      <c r="A105" s="780" t="s">
        <v>2</v>
      </c>
      <c r="B105" s="780"/>
      <c r="C105" s="780"/>
      <c r="D105" s="381">
        <f t="shared" ref="D105:I105" si="8">SUM(D104:D104)</f>
        <v>0</v>
      </c>
      <c r="E105" s="381">
        <f t="shared" si="8"/>
        <v>0</v>
      </c>
      <c r="F105" s="381">
        <f t="shared" si="8"/>
        <v>388</v>
      </c>
      <c r="G105" s="381">
        <f t="shared" si="8"/>
        <v>380</v>
      </c>
      <c r="H105" s="381">
        <f t="shared" si="8"/>
        <v>388</v>
      </c>
      <c r="I105" s="381">
        <f t="shared" si="8"/>
        <v>380</v>
      </c>
    </row>
    <row r="106" spans="1:9">
      <c r="A106" s="779" t="s">
        <v>503</v>
      </c>
      <c r="B106" s="779"/>
      <c r="C106" s="779"/>
      <c r="D106" s="779"/>
      <c r="E106" s="779"/>
      <c r="F106" s="779"/>
      <c r="G106" s="779"/>
      <c r="H106" s="779"/>
      <c r="I106" s="779"/>
    </row>
    <row r="107" spans="1:9">
      <c r="A107" s="108">
        <v>1</v>
      </c>
      <c r="B107" s="316" t="s">
        <v>504</v>
      </c>
      <c r="C107" s="386" t="s">
        <v>505</v>
      </c>
      <c r="D107" s="318"/>
      <c r="E107" s="318"/>
      <c r="F107" s="318"/>
      <c r="G107" s="318">
        <v>1</v>
      </c>
      <c r="H107" s="196">
        <f>D107+F107</f>
        <v>0</v>
      </c>
      <c r="I107" s="318">
        <f>E107+G107</f>
        <v>1</v>
      </c>
    </row>
    <row r="108" spans="1:9">
      <c r="A108" s="255">
        <f>A107+1</f>
        <v>2</v>
      </c>
      <c r="B108" s="311" t="s">
        <v>506</v>
      </c>
      <c r="C108" s="387" t="s">
        <v>507</v>
      </c>
      <c r="D108" s="310"/>
      <c r="E108" s="310"/>
      <c r="F108" s="310">
        <v>244</v>
      </c>
      <c r="G108" s="310">
        <v>220</v>
      </c>
      <c r="H108" s="205">
        <f>D108+F108</f>
        <v>244</v>
      </c>
      <c r="I108" s="318">
        <f>E108+G108</f>
        <v>220</v>
      </c>
    </row>
    <row r="109" spans="1:9">
      <c r="A109" s="255">
        <f t="shared" ref="A109:A116" si="9">A108+1</f>
        <v>3</v>
      </c>
      <c r="B109" s="311" t="s">
        <v>508</v>
      </c>
      <c r="C109" s="119" t="s">
        <v>509</v>
      </c>
      <c r="D109" s="338"/>
      <c r="E109" s="338"/>
      <c r="F109" s="338"/>
      <c r="G109" s="338">
        <v>1</v>
      </c>
      <c r="H109" s="205">
        <f>D109+F109</f>
        <v>0</v>
      </c>
      <c r="I109" s="318">
        <f>E109+G109</f>
        <v>1</v>
      </c>
    </row>
    <row r="110" spans="1:9">
      <c r="A110" s="255">
        <f t="shared" si="9"/>
        <v>4</v>
      </c>
      <c r="B110" s="311" t="s">
        <v>510</v>
      </c>
      <c r="C110" s="119" t="s">
        <v>511</v>
      </c>
      <c r="D110" s="338"/>
      <c r="E110" s="338"/>
      <c r="F110" s="338">
        <v>8</v>
      </c>
      <c r="G110" s="338">
        <v>10</v>
      </c>
      <c r="H110" s="205">
        <f>D110+F110</f>
        <v>8</v>
      </c>
      <c r="I110" s="318">
        <f>E110+G110</f>
        <v>10</v>
      </c>
    </row>
    <row r="111" spans="1:9">
      <c r="A111" s="255">
        <f t="shared" si="9"/>
        <v>5</v>
      </c>
      <c r="B111" s="311" t="s">
        <v>512</v>
      </c>
      <c r="C111" s="119" t="s">
        <v>513</v>
      </c>
      <c r="D111" s="338"/>
      <c r="E111" s="338"/>
      <c r="F111" s="338">
        <v>60</v>
      </c>
      <c r="G111" s="338">
        <v>70</v>
      </c>
      <c r="H111" s="205">
        <f>D111+F111</f>
        <v>60</v>
      </c>
      <c r="I111" s="318">
        <f>E111+G111</f>
        <v>70</v>
      </c>
    </row>
    <row r="112" spans="1:9">
      <c r="A112" s="255">
        <f t="shared" si="9"/>
        <v>6</v>
      </c>
      <c r="B112" s="311" t="s">
        <v>514</v>
      </c>
      <c r="C112" s="122" t="s">
        <v>515</v>
      </c>
      <c r="D112" s="345">
        <v>104</v>
      </c>
      <c r="E112" s="345">
        <v>200</v>
      </c>
      <c r="F112" s="345">
        <v>2</v>
      </c>
      <c r="G112" s="345">
        <v>2</v>
      </c>
      <c r="H112" s="205">
        <f>D112+F112</f>
        <v>106</v>
      </c>
      <c r="I112" s="318">
        <f>E112+G112</f>
        <v>202</v>
      </c>
    </row>
    <row r="113" spans="1:9">
      <c r="A113" s="255">
        <f t="shared" si="9"/>
        <v>7</v>
      </c>
      <c r="B113" s="311" t="s">
        <v>516</v>
      </c>
      <c r="C113" s="119" t="s">
        <v>517</v>
      </c>
      <c r="D113" s="338"/>
      <c r="E113" s="338"/>
      <c r="F113" s="338"/>
      <c r="G113" s="338">
        <v>1</v>
      </c>
      <c r="H113" s="205">
        <f>D113+F113</f>
        <v>0</v>
      </c>
      <c r="I113" s="318">
        <f>E113+G113</f>
        <v>1</v>
      </c>
    </row>
    <row r="114" spans="1:9">
      <c r="A114" s="255">
        <f t="shared" si="9"/>
        <v>8</v>
      </c>
      <c r="B114" s="311" t="s">
        <v>518</v>
      </c>
      <c r="C114" s="119" t="s">
        <v>519</v>
      </c>
      <c r="D114" s="338"/>
      <c r="E114" s="338"/>
      <c r="F114" s="338">
        <v>171</v>
      </c>
      <c r="G114" s="338">
        <v>158</v>
      </c>
      <c r="H114" s="205">
        <f>D114+F114</f>
        <v>171</v>
      </c>
      <c r="I114" s="318">
        <f>E114+G114</f>
        <v>158</v>
      </c>
    </row>
    <row r="115" spans="1:9">
      <c r="A115" s="140">
        <f t="shared" si="9"/>
        <v>9</v>
      </c>
      <c r="B115" s="311" t="s">
        <v>520</v>
      </c>
      <c r="C115" s="119" t="s">
        <v>521</v>
      </c>
      <c r="D115" s="338"/>
      <c r="E115" s="338"/>
      <c r="F115" s="338"/>
      <c r="G115" s="338">
        <v>1</v>
      </c>
      <c r="H115" s="205">
        <f>D115+F115</f>
        <v>0</v>
      </c>
      <c r="I115" s="318">
        <f>E115+G115</f>
        <v>1</v>
      </c>
    </row>
    <row r="116" spans="1:9">
      <c r="A116" s="255">
        <f t="shared" si="9"/>
        <v>10</v>
      </c>
      <c r="B116" s="311" t="s">
        <v>522</v>
      </c>
      <c r="C116" s="119" t="s">
        <v>523</v>
      </c>
      <c r="D116" s="338"/>
      <c r="E116" s="338"/>
      <c r="F116" s="338">
        <v>4</v>
      </c>
      <c r="G116" s="338">
        <v>5</v>
      </c>
      <c r="H116" s="205">
        <f>D116+F116</f>
        <v>4</v>
      </c>
      <c r="I116" s="318">
        <f>E116+G116</f>
        <v>5</v>
      </c>
    </row>
    <row r="117" spans="1:9">
      <c r="A117" s="781" t="s">
        <v>2</v>
      </c>
      <c r="B117" s="781"/>
      <c r="C117" s="781"/>
      <c r="D117" s="381">
        <f t="shared" ref="D117:I117" si="10">SUM(D107:D116)</f>
        <v>104</v>
      </c>
      <c r="E117" s="381">
        <f t="shared" si="10"/>
        <v>200</v>
      </c>
      <c r="F117" s="381">
        <f t="shared" si="10"/>
        <v>489</v>
      </c>
      <c r="G117" s="381">
        <f t="shared" ref="G117" si="11">SUM(G107:G116)</f>
        <v>469</v>
      </c>
      <c r="H117" s="381">
        <f t="shared" si="10"/>
        <v>593</v>
      </c>
      <c r="I117" s="381">
        <f t="shared" si="10"/>
        <v>669</v>
      </c>
    </row>
    <row r="118" spans="1:9">
      <c r="A118" s="775" t="s">
        <v>524</v>
      </c>
      <c r="B118" s="775"/>
      <c r="C118" s="775"/>
      <c r="D118" s="388">
        <f t="shared" ref="D118:I118" si="12">D9+D55+D65+D71+D80+D102+D105+D117</f>
        <v>45773</v>
      </c>
      <c r="E118" s="388">
        <f t="shared" si="12"/>
        <v>44602</v>
      </c>
      <c r="F118" s="388">
        <f t="shared" si="12"/>
        <v>47167</v>
      </c>
      <c r="G118" s="388">
        <f t="shared" si="12"/>
        <v>44684</v>
      </c>
      <c r="H118" s="388">
        <f t="shared" si="12"/>
        <v>92940</v>
      </c>
      <c r="I118" s="388">
        <f t="shared" si="12"/>
        <v>89286</v>
      </c>
    </row>
  </sheetData>
  <mergeCells count="25">
    <mergeCell ref="A118:C118"/>
    <mergeCell ref="D2:E2"/>
    <mergeCell ref="A102:C102"/>
    <mergeCell ref="A103:I103"/>
    <mergeCell ref="A105:C105"/>
    <mergeCell ref="A106:I106"/>
    <mergeCell ref="A117:C117"/>
    <mergeCell ref="A80:C80"/>
    <mergeCell ref="A81:I81"/>
    <mergeCell ref="A82:I82"/>
    <mergeCell ref="A65:C65"/>
    <mergeCell ref="A66:I66"/>
    <mergeCell ref="A67:I67"/>
    <mergeCell ref="A71:C71"/>
    <mergeCell ref="A72:I72"/>
    <mergeCell ref="H7:I7"/>
    <mergeCell ref="A26:I26"/>
    <mergeCell ref="A27:I27"/>
    <mergeCell ref="A55:C55"/>
    <mergeCell ref="A56:I56"/>
    <mergeCell ref="A7:A8"/>
    <mergeCell ref="B7:B8"/>
    <mergeCell ref="C7:C8"/>
    <mergeCell ref="D7:E7"/>
    <mergeCell ref="F7:G7"/>
  </mergeCells>
  <conditionalFormatting sqref="B107:B116">
    <cfRule type="expression" dxfId="43" priority="5" stopIfTrue="1">
      <formula>AND(COUNTIF($B$24:$B$65530, B107)+COUNTIF($B$92:$B$104, B107)+COUNTIF($B$66:$B$91, B107)+COUNTIF($B$59:$B$65, B107)+COUNTIF(#REF!, B107)+COUNTIF($B$7:$B$36, B107)+COUNTIF($B$3:$B$6, B107)+COUNTIF($B$38:$B$58, B107)+COUNTIF(#REF!, B107)&gt;1,NOT(ISBLANK(B107)))</formula>
    </cfRule>
  </conditionalFormatting>
  <conditionalFormatting sqref="B23:B24 B18:B20 B10:B16 B84:B86">
    <cfRule type="expression" dxfId="42" priority="743" stopIfTrue="1">
      <formula>AND(COUNTIF($B$112:$B$65530, B10)+COUNTIF($B$92:$B$104, B10)+COUNTIF($B$66:$B$91, B10)+COUNTIF($B$59:$B$65, B10)+COUNTIF(#REF!, B10)+COUNTIF($B$7:$B$36, B10)+COUNTIF($B$3:$B$6, B10)+COUNTIF($B$38:$B$58, B10)+COUNTIF(#REF!, B10)&gt;1,NOT(ISBLANK(B10)))</formula>
    </cfRule>
  </conditionalFormatting>
  <conditionalFormatting sqref="B96:B101 B45:B54 B68:B70">
    <cfRule type="expression" dxfId="41" priority="746" stopIfTrue="1">
      <formula>AND(COUNTIF($B$165:$B$65530, B45)+COUNTIF($B$124:$B$163, B45)+COUNTIF($B$115:$B$122, B45)+COUNTIF($B$59:$B$65, B45)+COUNTIF(#REF!, B45)+COUNTIF($B$7:$B$36, B45)+COUNTIF($B$3:$B$6, B45)+COUNTIF($B$38:$B$58, B45)+COUNTIF($B$112:$B$112, B45)&gt;1,NOT(ISBLANK(B45)))</formula>
    </cfRule>
  </conditionalFormatting>
  <conditionalFormatting sqref="B83 B87:B95">
    <cfRule type="expression" dxfId="40" priority="749" stopIfTrue="1">
      <formula>AND(COUNTIF($B$149:$B$65530, B83)+COUNTIF($B$23:$B$147, B83)+COUNTIF($B$66:$B$91, B83)+COUNTIF($B$59:$B$65, B83)+COUNTIF(#REF!, B83)+COUNTIF($B$7:$B$36, B83)+COUNTIF($B$3:$B$6, B83)+COUNTIF($B$38:$B$58, B83)+COUNTIF(#REF!, B83)&gt;1,NOT(ISBLANK(B83)))</formula>
    </cfRule>
  </conditionalFormatting>
  <conditionalFormatting sqref="B75 B73 B77">
    <cfRule type="expression" dxfId="39" priority="751" stopIfTrue="1">
      <formula>AND(COUNTIF($B$159:$B$65530, B73)+COUNTIF($B$118:$B$157, B73)+COUNTIF($B$92:$B$116, B73)+COUNTIF($B$59:$B$65, B73)+COUNTIF(#REF!, B73)+COUNTIF($B$7:$B$36, B73)+COUNTIF($B$3:$B$6, B73)+COUNTIF($B$38:$B$58, B73)+COUNTIF(#REF!, B73)&gt;1,NOT(ISBLANK(B73)))</formula>
    </cfRule>
  </conditionalFormatting>
  <conditionalFormatting sqref="B79 B57:B62 B76 B104 B64">
    <cfRule type="expression" dxfId="38" priority="754" stopIfTrue="1">
      <formula>AND(COUNTIF($C$189:$C$65530, B57)+COUNTIF($C$148:$C$187, B57)+COUNTIF($C$137:$C$146, B57)+COUNTIF($C$59:$C$129, B57)+COUNTIF(#REF!, B57)+COUNTIF($C$7:$C$36, B57)+COUNTIF($C$3:$C$6, B57)+COUNTIF($C$38:$C$58, B57)+COUNTIF($C$134:$C$134, B57)&gt;1,NOT(ISBLANK(B57)))</formula>
    </cfRule>
  </conditionalFormatting>
  <conditionalFormatting sqref="B28:B44">
    <cfRule type="expression" dxfId="37" priority="756" stopIfTrue="1">
      <formula>AND(COUNTIF($C$207:$C$65530, B28)+COUNTIF($C$166:$C$205, B28)+COUNTIF($C$155:$C$164, B28)+COUNTIF($C$119:$C$147, B28)+COUNTIF(#REF!, B28)+COUNTIF($C$7:$C$40, B28)+COUNTIF($C$3:$C$6, B28)+COUNTIF($C$54:$C$117, B28)+COUNTIF($C$152:$C$152, B28)&gt;1,NOT(ISBLANK(B28)))</formula>
    </cfRule>
  </conditionalFormatting>
  <conditionalFormatting sqref="B63">
    <cfRule type="expression" dxfId="36" priority="1" stopIfTrue="1">
      <formula>AND(COUNTIF($C$189:$C$65530, B63)+COUNTIF($C$148:$C$187, B63)+COUNTIF($C$137:$C$146, B63)+COUNTIF($C$59:$C$129, B63)+COUNTIF(#REF!, B63)+COUNTIF($C$7:$C$36, B63)+COUNTIF($C$3:$C$6, B63)+COUNTIF($C$38:$C$58, B63)+COUNTIF($C$134:$C$134, B63)&gt;1,NOT(ISBLANK(B63)))</formula>
    </cfRule>
  </conditionalFormatting>
  <pageMargins left="0.47244094488188981" right="0.19685039370078741" top="0.43307086614173229" bottom="0.19685039370078741" header="0.31496062992125984" footer="0.31496062992125984"/>
  <pageSetup paperSize="9" fitToHeight="0" orientation="landscape" r:id="rId1"/>
  <rowBreaks count="2" manualBreakCount="2">
    <brk id="65" max="16383" man="1"/>
    <brk id="98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view="pageBreakPreview" zoomScaleNormal="100" zoomScaleSheetLayoutView="100" workbookViewId="0">
      <selection activeCell="L30" sqref="L30"/>
    </sheetView>
  </sheetViews>
  <sheetFormatPr defaultRowHeight="12.75"/>
  <cols>
    <col min="1" max="1" width="4.85546875" customWidth="1"/>
    <col min="2" max="2" width="9.5703125" customWidth="1"/>
    <col min="3" max="3" width="53.5703125" customWidth="1"/>
    <col min="4" max="4" width="11.140625" customWidth="1"/>
    <col min="5" max="5" width="12.42578125" customWidth="1"/>
    <col min="6" max="6" width="11.85546875" customWidth="1"/>
    <col min="7" max="7" width="12.7109375" customWidth="1"/>
    <col min="8" max="8" width="12.28515625" customWidth="1"/>
    <col min="9" max="9" width="12.7109375" customWidth="1"/>
  </cols>
  <sheetData>
    <row r="1" spans="1:9">
      <c r="A1" s="212"/>
      <c r="B1" s="212"/>
      <c r="C1" s="213" t="s">
        <v>141</v>
      </c>
      <c r="D1" s="169" t="s">
        <v>803</v>
      </c>
      <c r="E1" s="170"/>
      <c r="F1" s="208"/>
      <c r="G1" s="641"/>
    </row>
    <row r="2" spans="1:9">
      <c r="A2" s="212"/>
      <c r="B2" s="212"/>
      <c r="C2" s="213" t="s">
        <v>142</v>
      </c>
      <c r="D2" s="716" t="s">
        <v>804</v>
      </c>
      <c r="E2" s="717"/>
      <c r="F2" s="208"/>
      <c r="G2" s="210"/>
    </row>
    <row r="3" spans="1:9">
      <c r="A3" s="212"/>
      <c r="B3" s="212"/>
      <c r="C3" s="213"/>
      <c r="D3" s="206"/>
      <c r="E3" s="208"/>
      <c r="F3" s="208"/>
      <c r="G3" s="210"/>
    </row>
    <row r="4" spans="1:9" ht="14.25">
      <c r="A4" s="212"/>
      <c r="B4" s="212"/>
      <c r="C4" s="213" t="s">
        <v>304</v>
      </c>
      <c r="D4" s="207" t="s">
        <v>825</v>
      </c>
      <c r="E4" s="209"/>
      <c r="F4" s="209"/>
      <c r="G4" s="210"/>
    </row>
    <row r="5" spans="1:9" ht="14.25">
      <c r="A5" s="212"/>
      <c r="B5" s="212"/>
      <c r="C5" s="213" t="s">
        <v>178</v>
      </c>
      <c r="D5" s="207"/>
      <c r="E5" s="209"/>
      <c r="F5" s="209"/>
      <c r="G5" s="210"/>
    </row>
    <row r="6" spans="1:9" ht="15.75">
      <c r="A6" s="115"/>
      <c r="B6" s="115"/>
      <c r="C6" s="115"/>
      <c r="D6" s="115"/>
      <c r="E6" s="115"/>
      <c r="F6" s="202"/>
    </row>
    <row r="7" spans="1:9" ht="12.75" customHeight="1">
      <c r="A7" s="771" t="s">
        <v>361</v>
      </c>
      <c r="B7" s="740" t="s">
        <v>112</v>
      </c>
      <c r="C7" s="740" t="s">
        <v>180</v>
      </c>
      <c r="D7" s="773" t="s">
        <v>269</v>
      </c>
      <c r="E7" s="774"/>
      <c r="F7" s="773" t="s">
        <v>268</v>
      </c>
      <c r="G7" s="774"/>
      <c r="H7" s="740" t="s">
        <v>87</v>
      </c>
      <c r="I7" s="740"/>
    </row>
    <row r="8" spans="1:9" ht="34.5" customHeight="1" thickBot="1">
      <c r="A8" s="772"/>
      <c r="B8" s="741"/>
      <c r="C8" s="741"/>
      <c r="D8" s="540" t="s">
        <v>1025</v>
      </c>
      <c r="E8" s="517" t="s">
        <v>976</v>
      </c>
      <c r="F8" s="576" t="s">
        <v>1025</v>
      </c>
      <c r="G8" s="517" t="s">
        <v>976</v>
      </c>
      <c r="H8" s="576" t="s">
        <v>1025</v>
      </c>
      <c r="I8" s="517" t="s">
        <v>976</v>
      </c>
    </row>
    <row r="9" spans="1:9" ht="13.5" thickTop="1">
      <c r="A9" s="785" t="s">
        <v>473</v>
      </c>
      <c r="B9" s="785"/>
      <c r="C9" s="785"/>
      <c r="D9" s="785"/>
      <c r="E9" s="785"/>
      <c r="F9" s="785"/>
      <c r="G9" s="785"/>
      <c r="H9" s="785"/>
      <c r="I9" s="785"/>
    </row>
    <row r="10" spans="1:9">
      <c r="A10" s="318">
        <v>1</v>
      </c>
      <c r="B10" s="363" t="s">
        <v>450</v>
      </c>
      <c r="C10" s="671" t="s">
        <v>451</v>
      </c>
      <c r="D10" s="339"/>
      <c r="E10" s="339"/>
      <c r="F10" s="339">
        <v>1</v>
      </c>
      <c r="G10" s="339">
        <v>1</v>
      </c>
      <c r="H10" s="362">
        <f>D10+F10</f>
        <v>1</v>
      </c>
      <c r="I10" s="360">
        <f>E10+G10</f>
        <v>1</v>
      </c>
    </row>
    <row r="11" spans="1:9" s="573" customFormat="1">
      <c r="A11" s="318">
        <v>2</v>
      </c>
      <c r="B11" s="311" t="s">
        <v>454</v>
      </c>
      <c r="C11" s="672" t="s">
        <v>455</v>
      </c>
      <c r="D11" s="339"/>
      <c r="E11" s="339"/>
      <c r="F11" s="339">
        <v>467</v>
      </c>
      <c r="G11" s="339">
        <v>400</v>
      </c>
      <c r="H11" s="362">
        <f>D11+F11</f>
        <v>467</v>
      </c>
      <c r="I11" s="360">
        <f>E11+G11</f>
        <v>400</v>
      </c>
    </row>
    <row r="12" spans="1:9">
      <c r="A12" s="318">
        <v>3</v>
      </c>
      <c r="B12" s="331" t="s">
        <v>456</v>
      </c>
      <c r="C12" s="343" t="s">
        <v>457</v>
      </c>
      <c r="D12" s="361"/>
      <c r="E12" s="361"/>
      <c r="F12" s="366">
        <v>28</v>
      </c>
      <c r="G12" s="366">
        <v>25</v>
      </c>
      <c r="H12" s="362">
        <f>D12+F12</f>
        <v>28</v>
      </c>
      <c r="I12" s="360">
        <f>E12+G12</f>
        <v>25</v>
      </c>
    </row>
    <row r="13" spans="1:9" s="573" customFormat="1" ht="25.5">
      <c r="A13" s="318">
        <v>4</v>
      </c>
      <c r="B13" s="313" t="s">
        <v>429</v>
      </c>
      <c r="C13" s="347" t="s">
        <v>430</v>
      </c>
      <c r="D13" s="361"/>
      <c r="E13" s="361"/>
      <c r="F13" s="366">
        <v>3</v>
      </c>
      <c r="G13" s="366">
        <v>1</v>
      </c>
      <c r="H13" s="362">
        <f>D13+F13</f>
        <v>3</v>
      </c>
      <c r="I13" s="360">
        <f>E13+G13</f>
        <v>1</v>
      </c>
    </row>
    <row r="14" spans="1:9" ht="25.5">
      <c r="A14" s="318">
        <v>5</v>
      </c>
      <c r="B14" s="313" t="s">
        <v>439</v>
      </c>
      <c r="C14" s="622" t="s">
        <v>440</v>
      </c>
      <c r="D14" s="348"/>
      <c r="E14" s="348"/>
      <c r="F14" s="351">
        <v>87</v>
      </c>
      <c r="G14" s="351">
        <v>83</v>
      </c>
      <c r="H14" s="362">
        <f>D14+F14</f>
        <v>87</v>
      </c>
      <c r="I14" s="360">
        <f>E14+G14</f>
        <v>83</v>
      </c>
    </row>
    <row r="15" spans="1:9" ht="25.5">
      <c r="A15" s="318">
        <v>6</v>
      </c>
      <c r="B15" s="352" t="s">
        <v>443</v>
      </c>
      <c r="C15" s="353" t="s">
        <v>812</v>
      </c>
      <c r="D15" s="354"/>
      <c r="E15" s="354"/>
      <c r="F15" s="355">
        <v>2926</v>
      </c>
      <c r="G15" s="355">
        <v>2300</v>
      </c>
      <c r="H15" s="362">
        <f>D15+F15</f>
        <v>2926</v>
      </c>
      <c r="I15" s="360">
        <f>E15+G15</f>
        <v>2300</v>
      </c>
    </row>
    <row r="16" spans="1:9">
      <c r="A16" s="780" t="s">
        <v>2</v>
      </c>
      <c r="B16" s="780"/>
      <c r="C16" s="780"/>
      <c r="D16" s="381">
        <f t="shared" ref="D16:I16" si="0">SUM(D10:D15)</f>
        <v>0</v>
      </c>
      <c r="E16" s="381">
        <f t="shared" si="0"/>
        <v>0</v>
      </c>
      <c r="F16" s="381">
        <f>SUM(F10:F15)</f>
        <v>3512</v>
      </c>
      <c r="G16" s="381">
        <f>SUM(G10:G15)</f>
        <v>2810</v>
      </c>
      <c r="H16" s="381">
        <f t="shared" si="0"/>
        <v>3512</v>
      </c>
      <c r="I16" s="381">
        <f t="shared" si="0"/>
        <v>2810</v>
      </c>
    </row>
  </sheetData>
  <mergeCells count="9">
    <mergeCell ref="A16:C16"/>
    <mergeCell ref="A9:I9"/>
    <mergeCell ref="H7:I7"/>
    <mergeCell ref="D2:E2"/>
    <mergeCell ref="A7:A8"/>
    <mergeCell ref="B7:B8"/>
    <mergeCell ref="C7:C8"/>
    <mergeCell ref="D7:E7"/>
    <mergeCell ref="F7:G7"/>
  </mergeCells>
  <conditionalFormatting sqref="B14:B15">
    <cfRule type="expression" dxfId="35" priority="140" stopIfTrue="1">
      <formula>AND(COUNTIF($B$63:$B$65428, B14)+COUNTIF($B$22:$B$61, B14)+COUNTIF($B$17:$B$20, B14)+COUNTIF(#REF!, B14)+COUNTIF(#REF!, B14)+COUNTIF($B$7:$B$8, B14)+COUNTIF($B$3:$B$6, B14)+COUNTIF(#REF!, B14)+COUNTIF(#REF!, B14)&gt;1,NOT(ISBLANK(B14)))</formula>
    </cfRule>
  </conditionalFormatting>
  <conditionalFormatting sqref="B12">
    <cfRule type="expression" dxfId="34" priority="141" stopIfTrue="1">
      <formula>AND(COUNTIF($C$87:$C$65428, B12)+COUNTIF($C$46:$C$85, B12)+COUNTIF($C$35:$C$44, B12)+COUNTIF($C$9:$C$27, B12)+COUNTIF(#REF!, B12)+COUNTIF($C$7:$C$8, B12)+COUNTIF($C$3:$C$6, B12)+COUNTIF(#REF!, B12)+COUNTIF($C$32:$C$32, B12)&gt;1,NOT(ISBLANK(B12)))</formula>
    </cfRule>
  </conditionalFormatting>
  <conditionalFormatting sqref="B13">
    <cfRule type="expression" dxfId="33" priority="3" stopIfTrue="1">
      <formula>AND(COUNTIF($B$162:$B$65527, B13)+COUNTIF($B$121:$B$160, B13)+COUNTIF($B$112:$B$119, B13)+COUNTIF($B$59:$B$64, B13)+COUNTIF(#REF!, B13)+COUNTIF($B$7:$B$37, B13)+COUNTIF($B$3:$B$6, B13)+COUNTIF($B$39:$B$58, B13)+COUNTIF($B$109:$B$109, B13)&gt;1,NOT(ISBLANK(B13)))</formula>
    </cfRule>
  </conditionalFormatting>
  <conditionalFormatting sqref="B11">
    <cfRule type="expression" dxfId="32" priority="2" stopIfTrue="1">
      <formula>AND(COUNTIF($C$87:$C$65428, B11)+COUNTIF($C$46:$C$85, B11)+COUNTIF($C$35:$C$44, B11)+COUNTIF($C$9:$C$27, B11)+COUNTIF(#REF!, B11)+COUNTIF($C$7:$C$8, B11)+COUNTIF($C$3:$C$6, B11)+COUNTIF(#REF!, B11)+COUNTIF($C$32:$C$32, B11)&gt;1,NOT(ISBLANK(B11)))</formula>
    </cfRule>
  </conditionalFormatting>
  <conditionalFormatting sqref="B10">
    <cfRule type="expression" dxfId="31" priority="1" stopIfTrue="1">
      <formula>AND(COUNTIF($C$185:$C$65526, B10)+COUNTIF($C$144:$C$183, B10)+COUNTIF($C$133:$C$142, B10)+COUNTIF($C$58:$C$125, B10)+COUNTIF(#REF!, B10)+COUNTIF($C$7:$C$36, B10)+COUNTIF($C$3:$C$6, B10)+COUNTIF($C$38:$C$57, B10)+COUNTIF($C$130:$C$130, B10)&gt;1,NOT(ISBLANK(B10)))</formula>
    </cfRule>
  </conditionalFormatting>
  <pageMargins left="0.43307086614173229" right="0.19685039370078741" top="0.43307086614173229" bottom="0.27559055118110237" header="0.31496062992125984" footer="0.31496062992125984"/>
  <pageSetup paperSize="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"/>
  <sheetViews>
    <sheetView view="pageBreakPreview" zoomScaleNormal="100" zoomScaleSheetLayoutView="100" workbookViewId="0">
      <selection activeCell="L22" sqref="L22"/>
    </sheetView>
  </sheetViews>
  <sheetFormatPr defaultRowHeight="12.75"/>
  <cols>
    <col min="1" max="1" width="5.140625" style="57" customWidth="1"/>
    <col min="2" max="2" width="12.85546875" style="57" customWidth="1"/>
    <col min="3" max="3" width="56.140625" style="57" customWidth="1"/>
    <col min="4" max="4" width="12.85546875" style="57" customWidth="1"/>
    <col min="5" max="5" width="13.28515625" style="57" customWidth="1"/>
    <col min="6" max="6" width="13.42578125" style="57" customWidth="1"/>
    <col min="7" max="7" width="13.140625" style="57" customWidth="1"/>
    <col min="8" max="8" width="13.5703125" style="57" customWidth="1"/>
    <col min="9" max="9" width="13.7109375" style="57" customWidth="1"/>
    <col min="10" max="16384" width="9.140625" style="57"/>
  </cols>
  <sheetData>
    <row r="1" spans="1:9">
      <c r="B1" s="134"/>
      <c r="C1" s="135" t="s">
        <v>141</v>
      </c>
      <c r="D1" s="126" t="str">
        <f>Kadar.ode.!C1</f>
        <v>Институт за лечење и рехабилитацију "Нишка Бања"</v>
      </c>
      <c r="E1" s="130"/>
      <c r="F1" s="130"/>
      <c r="G1" s="640"/>
    </row>
    <row r="2" spans="1:9">
      <c r="B2" s="134"/>
      <c r="C2" s="135" t="s">
        <v>142</v>
      </c>
      <c r="D2" s="126" t="str">
        <f>Kadar.ode.!C2</f>
        <v>07210582</v>
      </c>
      <c r="E2" s="130"/>
      <c r="F2" s="130"/>
      <c r="G2" s="210"/>
    </row>
    <row r="3" spans="1:9">
      <c r="B3" s="134"/>
      <c r="C3" s="135"/>
      <c r="D3" s="126"/>
      <c r="E3" s="130"/>
      <c r="F3" s="130"/>
      <c r="G3" s="210"/>
    </row>
    <row r="4" spans="1:9" s="106" customFormat="1" ht="14.25">
      <c r="B4" s="134"/>
      <c r="C4" s="135" t="s">
        <v>305</v>
      </c>
      <c r="D4" s="127" t="s">
        <v>271</v>
      </c>
      <c r="E4" s="131"/>
      <c r="F4" s="131"/>
      <c r="G4" s="210"/>
    </row>
    <row r="5" spans="1:9" ht="12" customHeight="1">
      <c r="B5" s="100"/>
      <c r="C5" s="99"/>
      <c r="E5" s="99"/>
      <c r="F5" s="102"/>
      <c r="G5" s="102"/>
      <c r="H5" s="102"/>
    </row>
    <row r="6" spans="1:9" s="58" customFormat="1" ht="37.5" customHeight="1">
      <c r="A6" s="802" t="s">
        <v>361</v>
      </c>
      <c r="B6" s="752" t="s">
        <v>52</v>
      </c>
      <c r="C6" s="740" t="s">
        <v>181</v>
      </c>
      <c r="D6" s="773" t="s">
        <v>272</v>
      </c>
      <c r="E6" s="774"/>
      <c r="F6" s="773" t="s">
        <v>273</v>
      </c>
      <c r="G6" s="774"/>
      <c r="H6" s="740" t="s">
        <v>274</v>
      </c>
      <c r="I6" s="740"/>
    </row>
    <row r="7" spans="1:9" s="58" customFormat="1" ht="30.75" customHeight="1" thickBot="1">
      <c r="A7" s="803"/>
      <c r="B7" s="754"/>
      <c r="C7" s="741"/>
      <c r="D7" s="541" t="s">
        <v>1025</v>
      </c>
      <c r="E7" s="541" t="s">
        <v>976</v>
      </c>
      <c r="F7" s="576" t="s">
        <v>1025</v>
      </c>
      <c r="G7" s="541" t="s">
        <v>976</v>
      </c>
      <c r="H7" s="576" t="s">
        <v>1025</v>
      </c>
      <c r="I7" s="541" t="s">
        <v>976</v>
      </c>
    </row>
    <row r="8" spans="1:9" s="58" customFormat="1" ht="15" customHeight="1" thickTop="1">
      <c r="A8" s="795" t="s">
        <v>525</v>
      </c>
      <c r="B8" s="796"/>
      <c r="C8" s="796"/>
      <c r="D8" s="796"/>
      <c r="E8" s="796"/>
      <c r="F8" s="796"/>
      <c r="G8" s="796"/>
      <c r="H8" s="796"/>
      <c r="I8" s="797"/>
    </row>
    <row r="9" spans="1:9" s="58" customFormat="1" ht="14.1" customHeight="1" thickBot="1">
      <c r="A9" s="798" t="s">
        <v>182</v>
      </c>
      <c r="B9" s="799"/>
      <c r="C9" s="799"/>
      <c r="D9" s="389"/>
      <c r="E9" s="389">
        <v>24</v>
      </c>
      <c r="F9" s="390">
        <v>1114</v>
      </c>
      <c r="G9" s="390">
        <v>1146</v>
      </c>
      <c r="H9" s="389">
        <f>D9+F9</f>
        <v>1114</v>
      </c>
      <c r="I9" s="389">
        <f>E9+G9</f>
        <v>1170</v>
      </c>
    </row>
    <row r="10" spans="1:9" s="58" customFormat="1" ht="14.1" customHeight="1" thickTop="1" thickBot="1">
      <c r="A10" s="800" t="s">
        <v>183</v>
      </c>
      <c r="B10" s="801"/>
      <c r="C10" s="801"/>
      <c r="D10" s="391">
        <f t="shared" ref="D10:I10" si="0">SUM(D11:D82)</f>
        <v>0</v>
      </c>
      <c r="E10" s="391">
        <f t="shared" si="0"/>
        <v>48</v>
      </c>
      <c r="F10" s="391">
        <f t="shared" si="0"/>
        <v>4101</v>
      </c>
      <c r="G10" s="391">
        <f t="shared" si="0"/>
        <v>4152</v>
      </c>
      <c r="H10" s="391">
        <f t="shared" si="0"/>
        <v>4101</v>
      </c>
      <c r="I10" s="391">
        <f t="shared" si="0"/>
        <v>4200</v>
      </c>
    </row>
    <row r="11" spans="1:9" s="58" customFormat="1" ht="14.1" customHeight="1" thickTop="1">
      <c r="A11" s="392">
        <v>1</v>
      </c>
      <c r="B11" s="393" t="s">
        <v>526</v>
      </c>
      <c r="C11" s="394" t="s">
        <v>527</v>
      </c>
      <c r="D11" s="395"/>
      <c r="E11" s="396"/>
      <c r="F11" s="396">
        <v>1</v>
      </c>
      <c r="G11" s="396">
        <v>1</v>
      </c>
      <c r="H11" s="396">
        <f>D11+F11</f>
        <v>1</v>
      </c>
      <c r="I11" s="396">
        <f>E11+G11</f>
        <v>1</v>
      </c>
    </row>
    <row r="12" spans="1:9" s="58" customFormat="1" ht="14.1" customHeight="1">
      <c r="A12" s="392">
        <v>2</v>
      </c>
      <c r="B12" s="393" t="s">
        <v>904</v>
      </c>
      <c r="C12" s="394" t="s">
        <v>527</v>
      </c>
      <c r="D12" s="395"/>
      <c r="E12" s="396">
        <v>1</v>
      </c>
      <c r="F12" s="396"/>
      <c r="G12" s="396"/>
      <c r="H12" s="396">
        <f>D12+F12</f>
        <v>0</v>
      </c>
      <c r="I12" s="396">
        <f>E12+G12</f>
        <v>1</v>
      </c>
    </row>
    <row r="13" spans="1:9" s="58" customFormat="1" ht="14.1" customHeight="1">
      <c r="A13" s="607">
        <v>3</v>
      </c>
      <c r="B13" s="393" t="s">
        <v>843</v>
      </c>
      <c r="C13" s="394" t="s">
        <v>842</v>
      </c>
      <c r="D13" s="395"/>
      <c r="E13" s="395">
        <v>1</v>
      </c>
      <c r="F13" s="395"/>
      <c r="G13" s="395"/>
      <c r="H13" s="395"/>
      <c r="I13" s="395">
        <f>E13+G13</f>
        <v>1</v>
      </c>
    </row>
    <row r="14" spans="1:9" s="58" customFormat="1" ht="14.1" customHeight="1">
      <c r="A14" s="607">
        <v>4</v>
      </c>
      <c r="B14" s="397" t="s">
        <v>528</v>
      </c>
      <c r="C14" s="605" t="s">
        <v>529</v>
      </c>
      <c r="D14" s="341"/>
      <c r="E14" s="341"/>
      <c r="F14" s="341">
        <v>3</v>
      </c>
      <c r="G14" s="341">
        <v>3</v>
      </c>
      <c r="H14" s="395">
        <f>D14+F14</f>
        <v>3</v>
      </c>
      <c r="I14" s="395">
        <f>E14+G14</f>
        <v>3</v>
      </c>
    </row>
    <row r="15" spans="1:9" s="58" customFormat="1" ht="14.1" customHeight="1">
      <c r="A15" s="607">
        <v>5</v>
      </c>
      <c r="B15" s="397" t="s">
        <v>905</v>
      </c>
      <c r="C15" s="605" t="s">
        <v>529</v>
      </c>
      <c r="D15" s="341"/>
      <c r="E15" s="341">
        <v>1</v>
      </c>
      <c r="F15" s="341"/>
      <c r="G15" s="341"/>
      <c r="H15" s="395">
        <f>D15+F15</f>
        <v>0</v>
      </c>
      <c r="I15" s="395">
        <f>E15+G15</f>
        <v>1</v>
      </c>
    </row>
    <row r="16" spans="1:9" s="58" customFormat="1" ht="14.1" customHeight="1">
      <c r="A16" s="607">
        <v>6</v>
      </c>
      <c r="B16" s="397" t="s">
        <v>844</v>
      </c>
      <c r="C16" s="608" t="s">
        <v>845</v>
      </c>
      <c r="D16" s="341"/>
      <c r="E16" s="341">
        <v>1</v>
      </c>
      <c r="F16" s="341"/>
      <c r="G16" s="341"/>
      <c r="H16" s="395"/>
      <c r="I16" s="395">
        <f>E16+G16</f>
        <v>1</v>
      </c>
    </row>
    <row r="17" spans="1:9" s="58" customFormat="1" ht="14.1" customHeight="1">
      <c r="A17" s="607">
        <v>7</v>
      </c>
      <c r="B17" s="397" t="s">
        <v>530</v>
      </c>
      <c r="C17" s="605" t="s">
        <v>531</v>
      </c>
      <c r="D17" s="341"/>
      <c r="E17" s="341"/>
      <c r="F17" s="341">
        <v>577</v>
      </c>
      <c r="G17" s="341">
        <v>580</v>
      </c>
      <c r="H17" s="395">
        <f>D17+F17</f>
        <v>577</v>
      </c>
      <c r="I17" s="395">
        <f>E17+G17</f>
        <v>580</v>
      </c>
    </row>
    <row r="18" spans="1:9" s="58" customFormat="1" ht="14.1" customHeight="1">
      <c r="A18" s="607">
        <v>8</v>
      </c>
      <c r="B18" s="397" t="s">
        <v>906</v>
      </c>
      <c r="C18" s="605" t="s">
        <v>531</v>
      </c>
      <c r="D18" s="341"/>
      <c r="E18" s="341">
        <v>1</v>
      </c>
      <c r="F18" s="341"/>
      <c r="G18" s="341"/>
      <c r="H18" s="395">
        <f>D18+F18</f>
        <v>0</v>
      </c>
      <c r="I18" s="395">
        <f>E18+G18</f>
        <v>1</v>
      </c>
    </row>
    <row r="19" spans="1:9" s="58" customFormat="1" ht="14.1" customHeight="1">
      <c r="A19" s="607">
        <v>9</v>
      </c>
      <c r="B19" s="687">
        <v>57506041</v>
      </c>
      <c r="C19" s="608" t="s">
        <v>847</v>
      </c>
      <c r="D19" s="341"/>
      <c r="E19" s="341">
        <v>1</v>
      </c>
      <c r="F19" s="341"/>
      <c r="G19" s="341"/>
      <c r="H19" s="395"/>
      <c r="I19" s="395">
        <f>E19+G19</f>
        <v>1</v>
      </c>
    </row>
    <row r="20" spans="1:9" s="58" customFormat="1" ht="14.1" customHeight="1">
      <c r="A20" s="607">
        <v>10</v>
      </c>
      <c r="B20" s="397" t="s">
        <v>532</v>
      </c>
      <c r="C20" s="605" t="s">
        <v>533</v>
      </c>
      <c r="D20" s="341"/>
      <c r="E20" s="341"/>
      <c r="F20" s="341">
        <v>1</v>
      </c>
      <c r="G20" s="341">
        <v>1</v>
      </c>
      <c r="H20" s="395">
        <f>D20+F20</f>
        <v>1</v>
      </c>
      <c r="I20" s="395">
        <f>E20+G20</f>
        <v>1</v>
      </c>
    </row>
    <row r="21" spans="1:9" s="58" customFormat="1" ht="14.1" customHeight="1">
      <c r="A21" s="607">
        <v>11</v>
      </c>
      <c r="B21" s="397" t="s">
        <v>907</v>
      </c>
      <c r="C21" s="605" t="s">
        <v>533</v>
      </c>
      <c r="D21" s="341"/>
      <c r="E21" s="341">
        <v>1</v>
      </c>
      <c r="F21" s="341"/>
      <c r="G21" s="341"/>
      <c r="H21" s="395">
        <f>D21+F21</f>
        <v>0</v>
      </c>
      <c r="I21" s="395">
        <f>E21+G21</f>
        <v>1</v>
      </c>
    </row>
    <row r="22" spans="1:9" s="58" customFormat="1" ht="14.1" customHeight="1">
      <c r="A22" s="607">
        <v>12</v>
      </c>
      <c r="B22" s="687">
        <v>57512001</v>
      </c>
      <c r="C22" s="608" t="s">
        <v>848</v>
      </c>
      <c r="D22" s="341"/>
      <c r="E22" s="341">
        <v>1</v>
      </c>
      <c r="F22" s="341"/>
      <c r="G22" s="341"/>
      <c r="H22" s="395"/>
      <c r="I22" s="395">
        <f>E22+G22</f>
        <v>1</v>
      </c>
    </row>
    <row r="23" spans="1:9" s="58" customFormat="1" ht="14.1" customHeight="1">
      <c r="A23" s="607">
        <v>13</v>
      </c>
      <c r="B23" s="397" t="s">
        <v>534</v>
      </c>
      <c r="C23" s="605" t="s">
        <v>535</v>
      </c>
      <c r="D23" s="341"/>
      <c r="E23" s="341"/>
      <c r="F23" s="341">
        <v>1</v>
      </c>
      <c r="G23" s="341">
        <v>2</v>
      </c>
      <c r="H23" s="395">
        <f>D23+F23</f>
        <v>1</v>
      </c>
      <c r="I23" s="395">
        <f>E23+G23</f>
        <v>2</v>
      </c>
    </row>
    <row r="24" spans="1:9" s="58" customFormat="1" ht="14.1" customHeight="1">
      <c r="A24" s="607">
        <v>14</v>
      </c>
      <c r="B24" s="397" t="s">
        <v>908</v>
      </c>
      <c r="C24" s="605" t="s">
        <v>535</v>
      </c>
      <c r="D24" s="341"/>
      <c r="E24" s="341">
        <v>1</v>
      </c>
      <c r="F24" s="341"/>
      <c r="G24" s="341"/>
      <c r="H24" s="395">
        <f>D24+F24</f>
        <v>0</v>
      </c>
      <c r="I24" s="395">
        <f>E24+G24</f>
        <v>1</v>
      </c>
    </row>
    <row r="25" spans="1:9" s="58" customFormat="1" ht="14.1" customHeight="1">
      <c r="A25" s="607">
        <v>15</v>
      </c>
      <c r="B25" s="687">
        <v>57512011</v>
      </c>
      <c r="C25" s="605" t="s">
        <v>849</v>
      </c>
      <c r="D25" s="341"/>
      <c r="E25" s="341">
        <v>1</v>
      </c>
      <c r="F25" s="341"/>
      <c r="G25" s="341"/>
      <c r="H25" s="395"/>
      <c r="I25" s="395">
        <f>E25+G25</f>
        <v>1</v>
      </c>
    </row>
    <row r="26" spans="1:9" ht="14.1" customHeight="1">
      <c r="A26" s="607">
        <v>16</v>
      </c>
      <c r="B26" s="397" t="s">
        <v>536</v>
      </c>
      <c r="C26" s="605" t="s">
        <v>537</v>
      </c>
      <c r="D26" s="341"/>
      <c r="E26" s="341"/>
      <c r="F26" s="341">
        <v>220</v>
      </c>
      <c r="G26" s="366">
        <v>250</v>
      </c>
      <c r="H26" s="395">
        <f>D26+F26</f>
        <v>220</v>
      </c>
      <c r="I26" s="395">
        <f>E26+G26</f>
        <v>250</v>
      </c>
    </row>
    <row r="27" spans="1:9" ht="14.1" customHeight="1">
      <c r="A27" s="607">
        <v>17</v>
      </c>
      <c r="B27" s="397" t="s">
        <v>909</v>
      </c>
      <c r="C27" s="605" t="s">
        <v>537</v>
      </c>
      <c r="D27" s="341"/>
      <c r="E27" s="341">
        <v>1</v>
      </c>
      <c r="F27" s="341"/>
      <c r="G27" s="366"/>
      <c r="H27" s="395">
        <f>D27+F27</f>
        <v>0</v>
      </c>
      <c r="I27" s="395">
        <f>E27+G27</f>
        <v>1</v>
      </c>
    </row>
    <row r="28" spans="1:9" ht="14.1" customHeight="1">
      <c r="A28" s="607">
        <v>18</v>
      </c>
      <c r="B28" s="687">
        <v>57512021</v>
      </c>
      <c r="C28" s="605" t="s">
        <v>850</v>
      </c>
      <c r="D28" s="341"/>
      <c r="E28" s="341">
        <v>1</v>
      </c>
      <c r="F28" s="341"/>
      <c r="G28" s="366"/>
      <c r="H28" s="395"/>
      <c r="I28" s="395">
        <f>E28+G28</f>
        <v>1</v>
      </c>
    </row>
    <row r="29" spans="1:9" s="58" customFormat="1" ht="14.1" customHeight="1">
      <c r="A29" s="607">
        <v>19</v>
      </c>
      <c r="B29" s="397" t="s">
        <v>538</v>
      </c>
      <c r="C29" s="605" t="s">
        <v>539</v>
      </c>
      <c r="D29" s="341"/>
      <c r="E29" s="341"/>
      <c r="F29" s="341">
        <v>3</v>
      </c>
      <c r="G29" s="366">
        <v>3</v>
      </c>
      <c r="H29" s="395">
        <f>D29+F29</f>
        <v>3</v>
      </c>
      <c r="I29" s="395">
        <f>E29+G29</f>
        <v>3</v>
      </c>
    </row>
    <row r="30" spans="1:9" s="58" customFormat="1" ht="14.1" customHeight="1">
      <c r="A30" s="607">
        <v>20</v>
      </c>
      <c r="B30" s="397" t="s">
        <v>910</v>
      </c>
      <c r="C30" s="605" t="s">
        <v>539</v>
      </c>
      <c r="D30" s="341"/>
      <c r="E30" s="341">
        <v>1</v>
      </c>
      <c r="F30" s="341"/>
      <c r="G30" s="366"/>
      <c r="H30" s="395">
        <f>D30+F30</f>
        <v>0</v>
      </c>
      <c r="I30" s="395">
        <f>E30+G30</f>
        <v>1</v>
      </c>
    </row>
    <row r="31" spans="1:9" s="58" customFormat="1" ht="14.1" customHeight="1">
      <c r="A31" s="607">
        <v>21</v>
      </c>
      <c r="B31" s="687">
        <v>57512031</v>
      </c>
      <c r="C31" s="608" t="s">
        <v>846</v>
      </c>
      <c r="D31" s="341"/>
      <c r="E31" s="341">
        <v>1</v>
      </c>
      <c r="F31" s="341"/>
      <c r="G31" s="366"/>
      <c r="H31" s="395"/>
      <c r="I31" s="395">
        <f>E31+G31</f>
        <v>1</v>
      </c>
    </row>
    <row r="32" spans="1:9" s="58" customFormat="1" ht="14.1" customHeight="1">
      <c r="A32" s="607">
        <v>22</v>
      </c>
      <c r="B32" s="397" t="s">
        <v>540</v>
      </c>
      <c r="C32" s="604" t="s">
        <v>541</v>
      </c>
      <c r="D32" s="341"/>
      <c r="E32" s="341"/>
      <c r="F32" s="341">
        <v>247</v>
      </c>
      <c r="G32" s="366">
        <v>250</v>
      </c>
      <c r="H32" s="395">
        <f>D32+F32</f>
        <v>247</v>
      </c>
      <c r="I32" s="395">
        <f>E32+G32</f>
        <v>250</v>
      </c>
    </row>
    <row r="33" spans="1:9" s="58" customFormat="1" ht="14.1" customHeight="1">
      <c r="A33" s="607">
        <v>23</v>
      </c>
      <c r="B33" s="397" t="s">
        <v>911</v>
      </c>
      <c r="C33" s="604" t="s">
        <v>541</v>
      </c>
      <c r="D33" s="341"/>
      <c r="E33" s="341">
        <v>1</v>
      </c>
      <c r="F33" s="341"/>
      <c r="G33" s="366"/>
      <c r="H33" s="395">
        <f>D33+F33</f>
        <v>0</v>
      </c>
      <c r="I33" s="395">
        <f>E33+G33</f>
        <v>1</v>
      </c>
    </row>
    <row r="34" spans="1:9" s="58" customFormat="1" ht="14.1" customHeight="1">
      <c r="A34" s="607">
        <v>24</v>
      </c>
      <c r="B34" s="609">
        <v>57518001</v>
      </c>
      <c r="C34" s="604" t="s">
        <v>851</v>
      </c>
      <c r="D34" s="341"/>
      <c r="E34" s="341">
        <v>1</v>
      </c>
      <c r="F34" s="341"/>
      <c r="G34" s="366"/>
      <c r="H34" s="395"/>
      <c r="I34" s="395">
        <f>E34+G34</f>
        <v>1</v>
      </c>
    </row>
    <row r="35" spans="1:9" s="58" customFormat="1" ht="14.1" customHeight="1">
      <c r="A35" s="607">
        <v>25</v>
      </c>
      <c r="B35" s="397" t="s">
        <v>542</v>
      </c>
      <c r="C35" s="604" t="s">
        <v>543</v>
      </c>
      <c r="D35" s="341"/>
      <c r="E35" s="341"/>
      <c r="F35" s="341">
        <v>116</v>
      </c>
      <c r="G35" s="366">
        <v>120</v>
      </c>
      <c r="H35" s="395">
        <f>D35+F35</f>
        <v>116</v>
      </c>
      <c r="I35" s="395">
        <f>E35+G35</f>
        <v>120</v>
      </c>
    </row>
    <row r="36" spans="1:9" s="58" customFormat="1" ht="14.1" customHeight="1">
      <c r="A36" s="607">
        <v>26</v>
      </c>
      <c r="B36" s="397" t="s">
        <v>912</v>
      </c>
      <c r="C36" s="604" t="s">
        <v>543</v>
      </c>
      <c r="D36" s="341"/>
      <c r="E36" s="341">
        <v>1</v>
      </c>
      <c r="F36" s="341"/>
      <c r="G36" s="366"/>
      <c r="H36" s="395">
        <f>D36+F36</f>
        <v>0</v>
      </c>
      <c r="I36" s="395">
        <f>E36+G36</f>
        <v>1</v>
      </c>
    </row>
    <row r="37" spans="1:9" s="58" customFormat="1" ht="14.1" customHeight="1">
      <c r="A37" s="607">
        <v>27</v>
      </c>
      <c r="B37" s="397" t="s">
        <v>853</v>
      </c>
      <c r="C37" s="604" t="s">
        <v>852</v>
      </c>
      <c r="D37" s="341"/>
      <c r="E37" s="341">
        <v>1</v>
      </c>
      <c r="F37" s="341"/>
      <c r="G37" s="366"/>
      <c r="H37" s="395"/>
      <c r="I37" s="395">
        <f>E37+G37</f>
        <v>1</v>
      </c>
    </row>
    <row r="38" spans="1:9" s="58" customFormat="1" ht="14.1" customHeight="1">
      <c r="A38" s="607">
        <v>28</v>
      </c>
      <c r="B38" s="397" t="s">
        <v>544</v>
      </c>
      <c r="C38" s="604" t="s">
        <v>545</v>
      </c>
      <c r="D38" s="341"/>
      <c r="E38" s="341"/>
      <c r="F38" s="341"/>
      <c r="G38" s="366">
        <v>1</v>
      </c>
      <c r="H38" s="395">
        <f>D38+F38</f>
        <v>0</v>
      </c>
      <c r="I38" s="395">
        <f>E38+G38</f>
        <v>1</v>
      </c>
    </row>
    <row r="39" spans="1:9" s="58" customFormat="1" ht="14.1" customHeight="1">
      <c r="A39" s="607">
        <v>29</v>
      </c>
      <c r="B39" s="397" t="s">
        <v>913</v>
      </c>
      <c r="C39" s="604" t="s">
        <v>545</v>
      </c>
      <c r="D39" s="341"/>
      <c r="E39" s="341">
        <v>1</v>
      </c>
      <c r="F39" s="341"/>
      <c r="G39" s="366"/>
      <c r="H39" s="395">
        <f>D39+F39</f>
        <v>0</v>
      </c>
      <c r="I39" s="395">
        <f>E39+G39</f>
        <v>1</v>
      </c>
    </row>
    <row r="40" spans="1:9" s="58" customFormat="1" ht="14.1" customHeight="1">
      <c r="A40" s="607">
        <v>30</v>
      </c>
      <c r="B40" s="397" t="s">
        <v>855</v>
      </c>
      <c r="C40" s="604" t="s">
        <v>854</v>
      </c>
      <c r="D40" s="341"/>
      <c r="E40" s="341">
        <v>1</v>
      </c>
      <c r="F40" s="341"/>
      <c r="G40" s="366"/>
      <c r="H40" s="395"/>
      <c r="I40" s="395">
        <f>E40+G40</f>
        <v>1</v>
      </c>
    </row>
    <row r="41" spans="1:9" s="58" customFormat="1" ht="14.1" customHeight="1">
      <c r="A41" s="607">
        <v>31</v>
      </c>
      <c r="B41" s="397" t="s">
        <v>546</v>
      </c>
      <c r="C41" s="604" t="s">
        <v>547</v>
      </c>
      <c r="D41" s="341"/>
      <c r="E41" s="341"/>
      <c r="F41" s="341">
        <v>641</v>
      </c>
      <c r="G41" s="366">
        <v>640</v>
      </c>
      <c r="H41" s="395">
        <f>D41+F41</f>
        <v>641</v>
      </c>
      <c r="I41" s="395">
        <f>E41+G41</f>
        <v>640</v>
      </c>
    </row>
    <row r="42" spans="1:9" s="58" customFormat="1" ht="14.1" customHeight="1">
      <c r="A42" s="607">
        <v>32</v>
      </c>
      <c r="B42" s="397" t="s">
        <v>914</v>
      </c>
      <c r="C42" s="604" t="s">
        <v>547</v>
      </c>
      <c r="D42" s="341"/>
      <c r="E42" s="341">
        <v>1</v>
      </c>
      <c r="F42" s="341"/>
      <c r="G42" s="366"/>
      <c r="H42" s="395">
        <f>D42+F42</f>
        <v>0</v>
      </c>
      <c r="I42" s="395">
        <f>E42+G42</f>
        <v>1</v>
      </c>
    </row>
    <row r="43" spans="1:9" s="58" customFormat="1" ht="14.1" customHeight="1">
      <c r="A43" s="607">
        <v>33</v>
      </c>
      <c r="B43" s="397" t="s">
        <v>857</v>
      </c>
      <c r="C43" s="604" t="s">
        <v>856</v>
      </c>
      <c r="D43" s="341"/>
      <c r="E43" s="341">
        <v>1</v>
      </c>
      <c r="F43" s="341"/>
      <c r="G43" s="366"/>
      <c r="H43" s="395"/>
      <c r="I43" s="395">
        <f>E43+G43</f>
        <v>1</v>
      </c>
    </row>
    <row r="44" spans="1:9" s="58" customFormat="1" ht="14.1" customHeight="1">
      <c r="A44" s="607">
        <v>34</v>
      </c>
      <c r="B44" s="397" t="s">
        <v>548</v>
      </c>
      <c r="C44" s="604" t="s">
        <v>549</v>
      </c>
      <c r="D44" s="341"/>
      <c r="E44" s="341"/>
      <c r="F44" s="341">
        <v>2</v>
      </c>
      <c r="G44" s="366">
        <v>2</v>
      </c>
      <c r="H44" s="395">
        <f>D44+F44</f>
        <v>2</v>
      </c>
      <c r="I44" s="395">
        <f>E44+G44</f>
        <v>2</v>
      </c>
    </row>
    <row r="45" spans="1:9" s="58" customFormat="1" ht="14.1" customHeight="1">
      <c r="A45" s="607">
        <v>35</v>
      </c>
      <c r="B45" s="397" t="s">
        <v>915</v>
      </c>
      <c r="C45" s="604" t="s">
        <v>549</v>
      </c>
      <c r="D45" s="341"/>
      <c r="E45" s="341">
        <v>1</v>
      </c>
      <c r="F45" s="341"/>
      <c r="G45" s="366"/>
      <c r="H45" s="395">
        <f>D45+F45</f>
        <v>0</v>
      </c>
      <c r="I45" s="395">
        <f>E45+G45</f>
        <v>1</v>
      </c>
    </row>
    <row r="46" spans="1:9" s="58" customFormat="1" ht="14.1" customHeight="1">
      <c r="A46" s="607">
        <v>36</v>
      </c>
      <c r="B46" s="397" t="s">
        <v>859</v>
      </c>
      <c r="C46" s="604" t="s">
        <v>858</v>
      </c>
      <c r="D46" s="341"/>
      <c r="E46" s="341">
        <v>1</v>
      </c>
      <c r="F46" s="341"/>
      <c r="G46" s="366"/>
      <c r="H46" s="395"/>
      <c r="I46" s="395">
        <f>E46+G46</f>
        <v>1</v>
      </c>
    </row>
    <row r="47" spans="1:9" s="58" customFormat="1" ht="14.1" customHeight="1">
      <c r="A47" s="607">
        <v>37</v>
      </c>
      <c r="B47" s="397" t="s">
        <v>550</v>
      </c>
      <c r="C47" s="604" t="s">
        <v>551</v>
      </c>
      <c r="D47" s="341"/>
      <c r="E47" s="341"/>
      <c r="F47" s="341">
        <v>28</v>
      </c>
      <c r="G47" s="366">
        <v>30</v>
      </c>
      <c r="H47" s="395">
        <f>D47+F47</f>
        <v>28</v>
      </c>
      <c r="I47" s="395">
        <f>E47+G47</f>
        <v>30</v>
      </c>
    </row>
    <row r="48" spans="1:9" s="58" customFormat="1" ht="14.1" customHeight="1">
      <c r="A48" s="607">
        <v>38</v>
      </c>
      <c r="B48" s="397" t="s">
        <v>916</v>
      </c>
      <c r="C48" s="604" t="s">
        <v>551</v>
      </c>
      <c r="D48" s="341"/>
      <c r="E48" s="341">
        <v>1</v>
      </c>
      <c r="F48" s="341"/>
      <c r="G48" s="366"/>
      <c r="H48" s="395">
        <f>D48+F48</f>
        <v>0</v>
      </c>
      <c r="I48" s="395">
        <f>E48+G48</f>
        <v>1</v>
      </c>
    </row>
    <row r="49" spans="1:9" s="58" customFormat="1" ht="14.1" customHeight="1">
      <c r="A49" s="607">
        <v>39</v>
      </c>
      <c r="B49" s="397" t="s">
        <v>861</v>
      </c>
      <c r="C49" s="604" t="s">
        <v>860</v>
      </c>
      <c r="D49" s="341"/>
      <c r="E49" s="341">
        <v>1</v>
      </c>
      <c r="F49" s="341"/>
      <c r="G49" s="366"/>
      <c r="H49" s="341"/>
      <c r="I49" s="341">
        <f>E49+G49</f>
        <v>1</v>
      </c>
    </row>
    <row r="50" spans="1:9" ht="14.1" customHeight="1">
      <c r="A50" s="607">
        <v>40</v>
      </c>
      <c r="B50" s="397" t="s">
        <v>552</v>
      </c>
      <c r="C50" s="604" t="s">
        <v>553</v>
      </c>
      <c r="D50" s="341"/>
      <c r="E50" s="341"/>
      <c r="F50" s="341">
        <v>219</v>
      </c>
      <c r="G50" s="366">
        <v>220</v>
      </c>
      <c r="H50" s="341">
        <f>D50+F50</f>
        <v>219</v>
      </c>
      <c r="I50" s="341">
        <f>E50+G50</f>
        <v>220</v>
      </c>
    </row>
    <row r="51" spans="1:9" ht="14.1" customHeight="1">
      <c r="A51" s="607">
        <v>41</v>
      </c>
      <c r="B51" s="397" t="s">
        <v>917</v>
      </c>
      <c r="C51" s="604" t="s">
        <v>553</v>
      </c>
      <c r="D51" s="341"/>
      <c r="E51" s="341">
        <v>1</v>
      </c>
      <c r="F51" s="341"/>
      <c r="G51" s="366"/>
      <c r="H51" s="341">
        <f>D51+F51</f>
        <v>0</v>
      </c>
      <c r="I51" s="341">
        <f>E51+G51</f>
        <v>1</v>
      </c>
    </row>
    <row r="52" spans="1:9" ht="14.1" customHeight="1">
      <c r="A52" s="607">
        <v>42</v>
      </c>
      <c r="B52" s="397" t="s">
        <v>863</v>
      </c>
      <c r="C52" s="604" t="s">
        <v>862</v>
      </c>
      <c r="D52" s="341"/>
      <c r="E52" s="341">
        <v>1</v>
      </c>
      <c r="F52" s="341"/>
      <c r="G52" s="366"/>
      <c r="H52" s="341"/>
      <c r="I52" s="341">
        <f>E52+G52</f>
        <v>1</v>
      </c>
    </row>
    <row r="53" spans="1:9" s="58" customFormat="1" ht="14.1" customHeight="1">
      <c r="A53" s="607">
        <v>43</v>
      </c>
      <c r="B53" s="397" t="s">
        <v>554</v>
      </c>
      <c r="C53" s="604" t="s">
        <v>555</v>
      </c>
      <c r="D53" s="341"/>
      <c r="E53" s="341"/>
      <c r="F53" s="341">
        <v>1</v>
      </c>
      <c r="G53" s="366">
        <v>10</v>
      </c>
      <c r="H53" s="341">
        <f>D53+F53</f>
        <v>1</v>
      </c>
      <c r="I53" s="341">
        <f>E53+G53</f>
        <v>10</v>
      </c>
    </row>
    <row r="54" spans="1:9" s="58" customFormat="1" ht="14.1" customHeight="1">
      <c r="A54" s="607">
        <v>44</v>
      </c>
      <c r="B54" s="397" t="s">
        <v>918</v>
      </c>
      <c r="C54" s="604" t="s">
        <v>555</v>
      </c>
      <c r="D54" s="341"/>
      <c r="E54" s="341">
        <v>1</v>
      </c>
      <c r="F54" s="341"/>
      <c r="G54" s="366"/>
      <c r="H54" s="341">
        <f>D54+F54</f>
        <v>0</v>
      </c>
      <c r="I54" s="341">
        <f>E54+G54</f>
        <v>1</v>
      </c>
    </row>
    <row r="55" spans="1:9" s="58" customFormat="1" ht="14.1" customHeight="1">
      <c r="A55" s="607">
        <v>45</v>
      </c>
      <c r="B55" s="397" t="s">
        <v>865</v>
      </c>
      <c r="C55" s="604" t="s">
        <v>864</v>
      </c>
      <c r="D55" s="341"/>
      <c r="E55" s="341">
        <v>1</v>
      </c>
      <c r="F55" s="341"/>
      <c r="G55" s="366"/>
      <c r="H55" s="341"/>
      <c r="I55" s="341">
        <f>E55+G55</f>
        <v>1</v>
      </c>
    </row>
    <row r="56" spans="1:9" s="58" customFormat="1" ht="14.1" customHeight="1">
      <c r="A56" s="607">
        <v>46</v>
      </c>
      <c r="B56" s="397" t="s">
        <v>556</v>
      </c>
      <c r="C56" s="605" t="s">
        <v>557</v>
      </c>
      <c r="D56" s="341"/>
      <c r="E56" s="341"/>
      <c r="F56" s="341">
        <v>1</v>
      </c>
      <c r="G56" s="366">
        <v>2</v>
      </c>
      <c r="H56" s="341">
        <f>D56+F56</f>
        <v>1</v>
      </c>
      <c r="I56" s="341">
        <f>E56+G56</f>
        <v>2</v>
      </c>
    </row>
    <row r="57" spans="1:9" s="58" customFormat="1" ht="14.1" customHeight="1">
      <c r="A57" s="607">
        <v>47</v>
      </c>
      <c r="B57" s="397" t="s">
        <v>919</v>
      </c>
      <c r="C57" s="605" t="s">
        <v>557</v>
      </c>
      <c r="D57" s="341"/>
      <c r="E57" s="341">
        <v>1</v>
      </c>
      <c r="F57" s="341"/>
      <c r="G57" s="366"/>
      <c r="H57" s="341">
        <f>D57+F57</f>
        <v>0</v>
      </c>
      <c r="I57" s="341">
        <f>E57+G57</f>
        <v>1</v>
      </c>
    </row>
    <row r="58" spans="1:9" s="58" customFormat="1" ht="14.1" customHeight="1">
      <c r="A58" s="607">
        <v>48</v>
      </c>
      <c r="B58" s="397" t="s">
        <v>867</v>
      </c>
      <c r="C58" s="605" t="s">
        <v>866</v>
      </c>
      <c r="D58" s="341"/>
      <c r="E58" s="341">
        <v>1</v>
      </c>
      <c r="F58" s="341"/>
      <c r="G58" s="366"/>
      <c r="H58" s="341"/>
      <c r="I58" s="341">
        <f>E58+G58</f>
        <v>1</v>
      </c>
    </row>
    <row r="59" spans="1:9" s="58" customFormat="1" ht="14.1" customHeight="1">
      <c r="A59" s="607">
        <v>49</v>
      </c>
      <c r="B59" s="397" t="s">
        <v>558</v>
      </c>
      <c r="C59" s="605" t="s">
        <v>559</v>
      </c>
      <c r="D59" s="341"/>
      <c r="E59" s="341"/>
      <c r="F59" s="341">
        <v>166</v>
      </c>
      <c r="G59" s="366">
        <v>160</v>
      </c>
      <c r="H59" s="341">
        <f>D59+F59</f>
        <v>166</v>
      </c>
      <c r="I59" s="341">
        <f>E59+G59</f>
        <v>160</v>
      </c>
    </row>
    <row r="60" spans="1:9" s="58" customFormat="1" ht="14.1" customHeight="1">
      <c r="A60" s="607">
        <v>50</v>
      </c>
      <c r="B60" s="397" t="s">
        <v>920</v>
      </c>
      <c r="C60" s="605" t="s">
        <v>559</v>
      </c>
      <c r="D60" s="341"/>
      <c r="E60" s="341">
        <v>1</v>
      </c>
      <c r="F60" s="341"/>
      <c r="G60" s="366"/>
      <c r="H60" s="341">
        <f>D60+F60</f>
        <v>0</v>
      </c>
      <c r="I60" s="341">
        <f>E60+G60</f>
        <v>1</v>
      </c>
    </row>
    <row r="61" spans="1:9" s="58" customFormat="1" ht="14.1" customHeight="1">
      <c r="A61" s="607">
        <v>51</v>
      </c>
      <c r="B61" s="397" t="s">
        <v>869</v>
      </c>
      <c r="C61" s="605" t="s">
        <v>868</v>
      </c>
      <c r="D61" s="341"/>
      <c r="E61" s="341">
        <v>1</v>
      </c>
      <c r="F61" s="341"/>
      <c r="G61" s="366"/>
      <c r="H61" s="341"/>
      <c r="I61" s="341">
        <f>E61+G61</f>
        <v>1</v>
      </c>
    </row>
    <row r="62" spans="1:9" s="58" customFormat="1" ht="14.1" customHeight="1">
      <c r="A62" s="607">
        <v>52</v>
      </c>
      <c r="B62" s="397" t="s">
        <v>560</v>
      </c>
      <c r="C62" s="605" t="s">
        <v>561</v>
      </c>
      <c r="D62" s="341"/>
      <c r="E62" s="341"/>
      <c r="F62" s="341">
        <v>508</v>
      </c>
      <c r="G62" s="366">
        <v>500</v>
      </c>
      <c r="H62" s="341">
        <f>D62+F62</f>
        <v>508</v>
      </c>
      <c r="I62" s="341">
        <f>E62+G62</f>
        <v>500</v>
      </c>
    </row>
    <row r="63" spans="1:9" s="58" customFormat="1" ht="14.1" customHeight="1">
      <c r="A63" s="607">
        <v>53</v>
      </c>
      <c r="B63" s="397" t="s">
        <v>921</v>
      </c>
      <c r="C63" s="605" t="s">
        <v>561</v>
      </c>
      <c r="D63" s="341"/>
      <c r="E63" s="341">
        <v>1</v>
      </c>
      <c r="F63" s="341"/>
      <c r="G63" s="366"/>
      <c r="H63" s="341">
        <f>D63+F63</f>
        <v>0</v>
      </c>
      <c r="I63" s="341">
        <f>E63+G63</f>
        <v>1</v>
      </c>
    </row>
    <row r="64" spans="1:9" s="58" customFormat="1" ht="14.1" customHeight="1">
      <c r="A64" s="607">
        <v>54</v>
      </c>
      <c r="B64" s="397" t="s">
        <v>871</v>
      </c>
      <c r="C64" s="605" t="s">
        <v>870</v>
      </c>
      <c r="D64" s="341"/>
      <c r="E64" s="341">
        <v>1</v>
      </c>
      <c r="F64" s="341"/>
      <c r="G64" s="366"/>
      <c r="H64" s="341"/>
      <c r="I64" s="341">
        <f>E64+G64</f>
        <v>1</v>
      </c>
    </row>
    <row r="65" spans="1:9" s="58" customFormat="1" ht="14.1" customHeight="1">
      <c r="A65" s="607">
        <v>55</v>
      </c>
      <c r="B65" s="397" t="s">
        <v>562</v>
      </c>
      <c r="C65" s="400" t="s">
        <v>563</v>
      </c>
      <c r="D65" s="341"/>
      <c r="E65" s="341"/>
      <c r="F65" s="341">
        <v>7</v>
      </c>
      <c r="G65" s="366">
        <v>10</v>
      </c>
      <c r="H65" s="341">
        <f>D65+F65</f>
        <v>7</v>
      </c>
      <c r="I65" s="341">
        <f>E65+G65</f>
        <v>10</v>
      </c>
    </row>
    <row r="66" spans="1:9" s="58" customFormat="1" ht="14.1" customHeight="1">
      <c r="A66" s="607">
        <v>56</v>
      </c>
      <c r="B66" s="397" t="s">
        <v>922</v>
      </c>
      <c r="C66" s="400" t="s">
        <v>563</v>
      </c>
      <c r="D66" s="341"/>
      <c r="E66" s="341">
        <v>1</v>
      </c>
      <c r="F66" s="341"/>
      <c r="G66" s="366"/>
      <c r="H66" s="341">
        <f>D66+F66</f>
        <v>0</v>
      </c>
      <c r="I66" s="341">
        <f>E66+G66</f>
        <v>1</v>
      </c>
    </row>
    <row r="67" spans="1:9" s="58" customFormat="1" ht="14.1" customHeight="1">
      <c r="A67" s="607">
        <v>57</v>
      </c>
      <c r="B67" s="397" t="s">
        <v>873</v>
      </c>
      <c r="C67" s="400" t="s">
        <v>872</v>
      </c>
      <c r="D67" s="341"/>
      <c r="E67" s="341">
        <v>1</v>
      </c>
      <c r="F67" s="341"/>
      <c r="G67" s="366"/>
      <c r="H67" s="341"/>
      <c r="I67" s="341">
        <f>E67+G67</f>
        <v>1</v>
      </c>
    </row>
    <row r="68" spans="1:9" s="58" customFormat="1" ht="14.1" customHeight="1">
      <c r="A68" s="607">
        <v>58</v>
      </c>
      <c r="B68" s="397" t="s">
        <v>564</v>
      </c>
      <c r="C68" s="400" t="s">
        <v>565</v>
      </c>
      <c r="D68" s="341"/>
      <c r="E68" s="341"/>
      <c r="F68" s="341">
        <v>12</v>
      </c>
      <c r="G68" s="366">
        <v>15</v>
      </c>
      <c r="H68" s="341">
        <f>D68+F68</f>
        <v>12</v>
      </c>
      <c r="I68" s="341">
        <f>E68+G68</f>
        <v>15</v>
      </c>
    </row>
    <row r="69" spans="1:9" s="58" customFormat="1" ht="14.1" customHeight="1">
      <c r="A69" s="607">
        <v>59</v>
      </c>
      <c r="B69" s="397" t="s">
        <v>923</v>
      </c>
      <c r="C69" s="400" t="s">
        <v>565</v>
      </c>
      <c r="D69" s="341"/>
      <c r="E69" s="341">
        <v>1</v>
      </c>
      <c r="F69" s="341"/>
      <c r="G69" s="366"/>
      <c r="H69" s="341">
        <f>D69+F69</f>
        <v>0</v>
      </c>
      <c r="I69" s="341">
        <f>E69+G69</f>
        <v>1</v>
      </c>
    </row>
    <row r="70" spans="1:9" s="58" customFormat="1" ht="14.1" customHeight="1">
      <c r="A70" s="607">
        <v>60</v>
      </c>
      <c r="B70" s="397" t="s">
        <v>875</v>
      </c>
      <c r="C70" s="400" t="s">
        <v>874</v>
      </c>
      <c r="D70" s="341"/>
      <c r="E70" s="341">
        <v>1</v>
      </c>
      <c r="F70" s="341"/>
      <c r="G70" s="366"/>
      <c r="H70" s="341"/>
      <c r="I70" s="341">
        <f>E70+G70</f>
        <v>1</v>
      </c>
    </row>
    <row r="71" spans="1:9" s="58" customFormat="1" ht="14.1" customHeight="1">
      <c r="A71" s="607">
        <v>61</v>
      </c>
      <c r="B71" s="397" t="s">
        <v>566</v>
      </c>
      <c r="C71" s="400" t="s">
        <v>567</v>
      </c>
      <c r="D71" s="341"/>
      <c r="E71" s="341"/>
      <c r="F71" s="341">
        <v>415</v>
      </c>
      <c r="G71" s="366">
        <v>420</v>
      </c>
      <c r="H71" s="341">
        <f>D71+F71</f>
        <v>415</v>
      </c>
      <c r="I71" s="341">
        <f>E71+G71</f>
        <v>420</v>
      </c>
    </row>
    <row r="72" spans="1:9" s="58" customFormat="1" ht="14.1" customHeight="1">
      <c r="A72" s="607">
        <v>62</v>
      </c>
      <c r="B72" s="397" t="s">
        <v>924</v>
      </c>
      <c r="C72" s="400" t="s">
        <v>567</v>
      </c>
      <c r="D72" s="341"/>
      <c r="E72" s="341">
        <v>1</v>
      </c>
      <c r="F72" s="341"/>
      <c r="G72" s="366"/>
      <c r="H72" s="341">
        <f>D72+F72</f>
        <v>0</v>
      </c>
      <c r="I72" s="341">
        <f>E72+G72</f>
        <v>1</v>
      </c>
    </row>
    <row r="73" spans="1:9" s="58" customFormat="1" ht="14.1" customHeight="1">
      <c r="A73" s="607">
        <v>63</v>
      </c>
      <c r="B73" s="397" t="s">
        <v>877</v>
      </c>
      <c r="C73" s="400" t="s">
        <v>876</v>
      </c>
      <c r="D73" s="341"/>
      <c r="E73" s="341">
        <v>1</v>
      </c>
      <c r="F73" s="341"/>
      <c r="G73" s="366"/>
      <c r="H73" s="341"/>
      <c r="I73" s="341">
        <f>E73+G73</f>
        <v>1</v>
      </c>
    </row>
    <row r="74" spans="1:9" s="58" customFormat="1" ht="14.1" customHeight="1">
      <c r="A74" s="607">
        <v>64</v>
      </c>
      <c r="B74" s="397" t="s">
        <v>568</v>
      </c>
      <c r="C74" s="400" t="s">
        <v>879</v>
      </c>
      <c r="D74" s="341"/>
      <c r="E74" s="341"/>
      <c r="F74" s="341"/>
      <c r="G74" s="366">
        <v>1</v>
      </c>
      <c r="H74" s="395">
        <f>D74+F74</f>
        <v>0</v>
      </c>
      <c r="I74" s="395">
        <f>E74+G74</f>
        <v>1</v>
      </c>
    </row>
    <row r="75" spans="1:9" s="58" customFormat="1" ht="14.1" customHeight="1">
      <c r="A75" s="607">
        <v>65</v>
      </c>
      <c r="B75" s="397" t="s">
        <v>925</v>
      </c>
      <c r="C75" s="400" t="s">
        <v>879</v>
      </c>
      <c r="D75" s="341"/>
      <c r="E75" s="341">
        <v>1</v>
      </c>
      <c r="F75" s="341"/>
      <c r="G75" s="366"/>
      <c r="H75" s="395">
        <f>D75+F75</f>
        <v>0</v>
      </c>
      <c r="I75" s="395">
        <f>E75+G75</f>
        <v>1</v>
      </c>
    </row>
    <row r="76" spans="1:9" s="58" customFormat="1" ht="14.1" customHeight="1">
      <c r="A76" s="607">
        <v>66</v>
      </c>
      <c r="B76" s="397" t="s">
        <v>881</v>
      </c>
      <c r="C76" s="400" t="s">
        <v>880</v>
      </c>
      <c r="D76" s="341"/>
      <c r="E76" s="341">
        <v>1</v>
      </c>
      <c r="F76" s="341"/>
      <c r="G76" s="366"/>
      <c r="H76" s="395"/>
      <c r="I76" s="395">
        <f>E76+G76</f>
        <v>1</v>
      </c>
    </row>
    <row r="77" spans="1:9" s="58" customFormat="1" ht="14.1" customHeight="1">
      <c r="A77" s="607">
        <v>67</v>
      </c>
      <c r="B77" s="397" t="s">
        <v>569</v>
      </c>
      <c r="C77" s="400" t="s">
        <v>570</v>
      </c>
      <c r="D77" s="341"/>
      <c r="E77" s="341"/>
      <c r="F77" s="341">
        <v>932</v>
      </c>
      <c r="G77" s="366">
        <v>930</v>
      </c>
      <c r="H77" s="395">
        <f>D77+F77</f>
        <v>932</v>
      </c>
      <c r="I77" s="395">
        <f>E77+G77</f>
        <v>930</v>
      </c>
    </row>
    <row r="78" spans="1:9" s="58" customFormat="1" ht="14.1" customHeight="1">
      <c r="A78" s="607">
        <v>68</v>
      </c>
      <c r="B78" s="397" t="s">
        <v>926</v>
      </c>
      <c r="C78" s="400" t="s">
        <v>570</v>
      </c>
      <c r="D78" s="341"/>
      <c r="E78" s="341">
        <v>1</v>
      </c>
      <c r="F78" s="341"/>
      <c r="G78" s="366"/>
      <c r="H78" s="395">
        <f>D78+F78</f>
        <v>0</v>
      </c>
      <c r="I78" s="395">
        <f>E78+G78</f>
        <v>1</v>
      </c>
    </row>
    <row r="79" spans="1:9" s="58" customFormat="1" ht="14.1" customHeight="1">
      <c r="A79" s="607">
        <v>69</v>
      </c>
      <c r="B79" s="397" t="s">
        <v>883</v>
      </c>
      <c r="C79" s="400" t="s">
        <v>882</v>
      </c>
      <c r="D79" s="341"/>
      <c r="E79" s="341">
        <v>1</v>
      </c>
      <c r="F79" s="341"/>
      <c r="G79" s="366"/>
      <c r="H79" s="395"/>
      <c r="I79" s="395">
        <f>E79+G79</f>
        <v>1</v>
      </c>
    </row>
    <row r="80" spans="1:9" s="58" customFormat="1" ht="14.1" customHeight="1">
      <c r="A80" s="607">
        <v>70</v>
      </c>
      <c r="B80" s="397" t="s">
        <v>571</v>
      </c>
      <c r="C80" s="400" t="s">
        <v>572</v>
      </c>
      <c r="D80" s="341"/>
      <c r="E80" s="341"/>
      <c r="F80" s="341"/>
      <c r="G80" s="341">
        <v>1</v>
      </c>
      <c r="H80" s="395">
        <f>D80+F80</f>
        <v>0</v>
      </c>
      <c r="I80" s="395">
        <f>E80+G80</f>
        <v>1</v>
      </c>
    </row>
    <row r="81" spans="1:9" s="58" customFormat="1" ht="14.1" customHeight="1">
      <c r="A81" s="607">
        <v>71</v>
      </c>
      <c r="B81" s="397" t="s">
        <v>927</v>
      </c>
      <c r="C81" s="400" t="s">
        <v>572</v>
      </c>
      <c r="D81" s="341"/>
      <c r="E81" s="341">
        <v>1</v>
      </c>
      <c r="F81" s="341"/>
      <c r="G81" s="341"/>
      <c r="H81" s="395">
        <f>D81+F81</f>
        <v>0</v>
      </c>
      <c r="I81" s="395">
        <f>E81+G81</f>
        <v>1</v>
      </c>
    </row>
    <row r="82" spans="1:9" s="58" customFormat="1" ht="14.1" customHeight="1">
      <c r="A82" s="607">
        <v>72</v>
      </c>
      <c r="B82" s="397" t="s">
        <v>885</v>
      </c>
      <c r="C82" s="400" t="s">
        <v>884</v>
      </c>
      <c r="D82" s="341"/>
      <c r="E82" s="341">
        <v>1</v>
      </c>
      <c r="F82" s="341"/>
      <c r="G82" s="341"/>
      <c r="H82" s="395">
        <f>D82+F82</f>
        <v>0</v>
      </c>
      <c r="I82" s="395">
        <f>E82+G82</f>
        <v>1</v>
      </c>
    </row>
    <row r="83" spans="1:9" s="58" customFormat="1" ht="14.1" customHeight="1">
      <c r="A83" s="789" t="s">
        <v>573</v>
      </c>
      <c r="B83" s="790"/>
      <c r="C83" s="790"/>
      <c r="D83" s="790"/>
      <c r="E83" s="790"/>
      <c r="F83" s="790"/>
      <c r="G83" s="790"/>
      <c r="H83" s="790"/>
      <c r="I83" s="791"/>
    </row>
    <row r="84" spans="1:9" s="58" customFormat="1" ht="14.1" customHeight="1" thickBot="1">
      <c r="A84" s="744" t="s">
        <v>182</v>
      </c>
      <c r="B84" s="786"/>
      <c r="C84" s="786"/>
      <c r="D84" s="285">
        <v>3861</v>
      </c>
      <c r="E84" s="285">
        <v>3486</v>
      </c>
      <c r="F84" s="285">
        <v>2607</v>
      </c>
      <c r="G84" s="285">
        <v>2520</v>
      </c>
      <c r="H84" s="285">
        <f>D84+F84</f>
        <v>6468</v>
      </c>
      <c r="I84" s="285">
        <f>E84+G84</f>
        <v>6006</v>
      </c>
    </row>
    <row r="85" spans="1:9" s="58" customFormat="1" ht="14.1" customHeight="1" thickTop="1" thickBot="1">
      <c r="A85" s="787" t="s">
        <v>183</v>
      </c>
      <c r="B85" s="788"/>
      <c r="C85" s="788"/>
      <c r="D85" s="402">
        <f t="shared" ref="D85:I85" si="1">SUM(D86:D93)</f>
        <v>4490</v>
      </c>
      <c r="E85" s="402">
        <f t="shared" si="1"/>
        <v>3952</v>
      </c>
      <c r="F85" s="402">
        <f t="shared" si="1"/>
        <v>3248</v>
      </c>
      <c r="G85" s="402">
        <f t="shared" si="1"/>
        <v>3109</v>
      </c>
      <c r="H85" s="402">
        <f t="shared" si="1"/>
        <v>7738</v>
      </c>
      <c r="I85" s="402">
        <f t="shared" si="1"/>
        <v>7061</v>
      </c>
    </row>
    <row r="86" spans="1:9" s="58" customFormat="1" ht="28.5" customHeight="1" thickTop="1">
      <c r="A86" s="403">
        <v>1</v>
      </c>
      <c r="B86" s="358" t="s">
        <v>574</v>
      </c>
      <c r="C86" s="359" t="s">
        <v>575</v>
      </c>
      <c r="D86" s="360">
        <v>3209</v>
      </c>
      <c r="E86" s="360">
        <v>3000</v>
      </c>
      <c r="F86" s="360">
        <v>2609</v>
      </c>
      <c r="G86" s="360">
        <v>2600</v>
      </c>
      <c r="H86" s="395">
        <f>D86+F86</f>
        <v>5818</v>
      </c>
      <c r="I86" s="360">
        <f>E86+G86</f>
        <v>5600</v>
      </c>
    </row>
    <row r="87" spans="1:9" s="58" customFormat="1" ht="14.1" customHeight="1">
      <c r="A87" s="404">
        <v>2</v>
      </c>
      <c r="B87" s="405" t="s">
        <v>576</v>
      </c>
      <c r="C87" s="300" t="s">
        <v>577</v>
      </c>
      <c r="D87" s="341">
        <v>503</v>
      </c>
      <c r="E87" s="366">
        <v>400</v>
      </c>
      <c r="F87" s="341">
        <v>501</v>
      </c>
      <c r="G87" s="366">
        <v>400</v>
      </c>
      <c r="H87" s="395">
        <f>D87+F87</f>
        <v>1004</v>
      </c>
      <c r="I87" s="360">
        <f>E87+G87</f>
        <v>800</v>
      </c>
    </row>
    <row r="88" spans="1:9" s="58" customFormat="1" ht="14.1" customHeight="1">
      <c r="A88" s="404">
        <v>3</v>
      </c>
      <c r="B88" s="405" t="s">
        <v>578</v>
      </c>
      <c r="C88" s="300" t="s">
        <v>579</v>
      </c>
      <c r="D88" s="341">
        <v>30</v>
      </c>
      <c r="E88" s="366">
        <v>20</v>
      </c>
      <c r="F88" s="341">
        <v>5</v>
      </c>
      <c r="G88" s="341">
        <v>2</v>
      </c>
      <c r="H88" s="395">
        <f>D88+F88</f>
        <v>35</v>
      </c>
      <c r="I88" s="360">
        <f>E88+G88</f>
        <v>22</v>
      </c>
    </row>
    <row r="89" spans="1:9" s="58" customFormat="1" ht="14.1" customHeight="1">
      <c r="A89" s="404">
        <v>4</v>
      </c>
      <c r="B89" s="405" t="s">
        <v>580</v>
      </c>
      <c r="C89" s="300" t="s">
        <v>581</v>
      </c>
      <c r="D89" s="341">
        <v>348</v>
      </c>
      <c r="E89" s="366">
        <v>200</v>
      </c>
      <c r="F89" s="341">
        <v>8</v>
      </c>
      <c r="G89" s="341">
        <v>5</v>
      </c>
      <c r="H89" s="395">
        <f>D89+F89</f>
        <v>356</v>
      </c>
      <c r="I89" s="360">
        <f>E89+G89</f>
        <v>205</v>
      </c>
    </row>
    <row r="90" spans="1:9" s="58" customFormat="1" ht="14.1" customHeight="1">
      <c r="A90" s="404">
        <v>5</v>
      </c>
      <c r="B90" s="405" t="s">
        <v>582</v>
      </c>
      <c r="C90" s="300" t="s">
        <v>583</v>
      </c>
      <c r="D90" s="341">
        <v>8</v>
      </c>
      <c r="E90" s="366">
        <v>2</v>
      </c>
      <c r="F90" s="341"/>
      <c r="G90" s="341">
        <v>1</v>
      </c>
      <c r="H90" s="395">
        <f>D90+F90</f>
        <v>8</v>
      </c>
      <c r="I90" s="360">
        <f>E90+G90</f>
        <v>3</v>
      </c>
    </row>
    <row r="91" spans="1:9" s="58" customFormat="1" ht="14.1" customHeight="1">
      <c r="A91" s="404">
        <v>6</v>
      </c>
      <c r="B91" s="405" t="s">
        <v>584</v>
      </c>
      <c r="C91" s="300" t="s">
        <v>585</v>
      </c>
      <c r="D91" s="341">
        <v>206</v>
      </c>
      <c r="E91" s="366">
        <v>180</v>
      </c>
      <c r="F91" s="341">
        <v>62</v>
      </c>
      <c r="G91" s="341">
        <v>50</v>
      </c>
      <c r="H91" s="395">
        <f>D91+F91</f>
        <v>268</v>
      </c>
      <c r="I91" s="360">
        <f>E91+G91</f>
        <v>230</v>
      </c>
    </row>
    <row r="92" spans="1:9" s="58" customFormat="1" ht="14.1" customHeight="1">
      <c r="A92" s="404">
        <v>7</v>
      </c>
      <c r="B92" s="405" t="s">
        <v>586</v>
      </c>
      <c r="C92" s="300" t="s">
        <v>587</v>
      </c>
      <c r="D92" s="341"/>
      <c r="E92" s="341"/>
      <c r="F92" s="341"/>
      <c r="G92" s="341">
        <v>1</v>
      </c>
      <c r="H92" s="395">
        <f>D92+F92</f>
        <v>0</v>
      </c>
      <c r="I92" s="360">
        <f>E92+G92</f>
        <v>1</v>
      </c>
    </row>
    <row r="93" spans="1:9" s="58" customFormat="1" ht="14.1" customHeight="1">
      <c r="A93" s="404">
        <v>8</v>
      </c>
      <c r="B93" s="405" t="s">
        <v>588</v>
      </c>
      <c r="C93" s="300" t="s">
        <v>589</v>
      </c>
      <c r="D93" s="341">
        <v>186</v>
      </c>
      <c r="E93" s="341">
        <v>150</v>
      </c>
      <c r="F93" s="341">
        <v>63</v>
      </c>
      <c r="G93" s="341">
        <v>50</v>
      </c>
      <c r="H93" s="395">
        <f>D93+F93</f>
        <v>249</v>
      </c>
      <c r="I93" s="360">
        <f>E93+G93</f>
        <v>200</v>
      </c>
    </row>
    <row r="94" spans="1:9" s="58" customFormat="1" ht="14.1" customHeight="1">
      <c r="A94" s="789" t="s">
        <v>590</v>
      </c>
      <c r="B94" s="790"/>
      <c r="C94" s="790"/>
      <c r="D94" s="790"/>
      <c r="E94" s="790"/>
      <c r="F94" s="790"/>
      <c r="G94" s="790"/>
      <c r="H94" s="790"/>
      <c r="I94" s="791"/>
    </row>
    <row r="95" spans="1:9" s="58" customFormat="1" ht="14.1" customHeight="1" thickBot="1">
      <c r="A95" s="744" t="s">
        <v>182</v>
      </c>
      <c r="B95" s="792"/>
      <c r="C95" s="792"/>
      <c r="D95" s="285">
        <v>539</v>
      </c>
      <c r="E95" s="285">
        <v>528</v>
      </c>
      <c r="F95" s="285">
        <v>457</v>
      </c>
      <c r="G95" s="285">
        <v>322</v>
      </c>
      <c r="H95" s="285">
        <f>D95+F95</f>
        <v>996</v>
      </c>
      <c r="I95" s="285">
        <f>E95+G95</f>
        <v>850</v>
      </c>
    </row>
    <row r="96" spans="1:9" ht="14.25" thickTop="1" thickBot="1">
      <c r="A96" s="793" t="s">
        <v>183</v>
      </c>
      <c r="B96" s="794"/>
      <c r="C96" s="794"/>
      <c r="D96" s="406">
        <f>SUM(D97:D102)</f>
        <v>539</v>
      </c>
      <c r="E96" s="406">
        <f t="shared" ref="E96:G96" si="2">SUM(E97:E102)</f>
        <v>528</v>
      </c>
      <c r="F96" s="406">
        <f t="shared" si="2"/>
        <v>457</v>
      </c>
      <c r="G96" s="406">
        <f t="shared" si="2"/>
        <v>322</v>
      </c>
      <c r="H96" s="406">
        <f t="shared" ref="H96" si="3">SUM(H97:H102)</f>
        <v>996</v>
      </c>
      <c r="I96" s="406">
        <f t="shared" ref="I96" si="4">SUM(I97:I102)</f>
        <v>850</v>
      </c>
    </row>
    <row r="97" spans="1:9" ht="37.5" customHeight="1" thickTop="1">
      <c r="A97" s="603">
        <v>1</v>
      </c>
      <c r="B97" s="410" t="s">
        <v>592</v>
      </c>
      <c r="C97" s="606" t="s">
        <v>593</v>
      </c>
      <c r="D97" s="603"/>
      <c r="E97" s="603">
        <v>1</v>
      </c>
      <c r="F97" s="603"/>
      <c r="G97" s="603">
        <v>1</v>
      </c>
      <c r="H97" s="602">
        <f>D97+F97</f>
        <v>0</v>
      </c>
      <c r="I97" s="602">
        <f>E97+G97</f>
        <v>2</v>
      </c>
    </row>
    <row r="98" spans="1:9" ht="25.5" customHeight="1">
      <c r="A98" s="603">
        <v>2</v>
      </c>
      <c r="B98" s="410" t="s">
        <v>947</v>
      </c>
      <c r="C98" s="606" t="s">
        <v>946</v>
      </c>
      <c r="D98" s="603"/>
      <c r="E98" s="603">
        <v>1</v>
      </c>
      <c r="F98" s="603">
        <v>1</v>
      </c>
      <c r="G98" s="603">
        <v>1</v>
      </c>
      <c r="H98" s="602">
        <f>D98+F98</f>
        <v>1</v>
      </c>
      <c r="I98" s="602">
        <f>E98+G98</f>
        <v>2</v>
      </c>
    </row>
    <row r="99" spans="1:9" ht="25.5" customHeight="1">
      <c r="A99" s="615">
        <v>3</v>
      </c>
      <c r="B99" s="410" t="s">
        <v>948</v>
      </c>
      <c r="C99" s="606" t="s">
        <v>949</v>
      </c>
      <c r="D99" s="603">
        <v>1</v>
      </c>
      <c r="E99" s="603">
        <v>1</v>
      </c>
      <c r="F99" s="603"/>
      <c r="G99" s="603">
        <v>1</v>
      </c>
      <c r="H99" s="602">
        <f>D99+F99</f>
        <v>1</v>
      </c>
      <c r="I99" s="602">
        <f>E99+G99</f>
        <v>2</v>
      </c>
    </row>
    <row r="100" spans="1:9" ht="25.5" customHeight="1">
      <c r="A100" s="615">
        <v>4</v>
      </c>
      <c r="B100" s="410" t="s">
        <v>950</v>
      </c>
      <c r="C100" s="606" t="s">
        <v>951</v>
      </c>
      <c r="D100" s="603">
        <v>2</v>
      </c>
      <c r="E100" s="603">
        <v>5</v>
      </c>
      <c r="F100" s="603"/>
      <c r="G100" s="603">
        <v>1</v>
      </c>
      <c r="H100" s="602">
        <f>D100+F100</f>
        <v>2</v>
      </c>
      <c r="I100" s="602">
        <f>E100+G100</f>
        <v>6</v>
      </c>
    </row>
    <row r="101" spans="1:9" ht="25.5" customHeight="1">
      <c r="A101" s="615">
        <v>5</v>
      </c>
      <c r="B101" s="410" t="s">
        <v>952</v>
      </c>
      <c r="C101" s="606" t="s">
        <v>953</v>
      </c>
      <c r="D101" s="603">
        <v>31</v>
      </c>
      <c r="E101" s="603">
        <v>20</v>
      </c>
      <c r="F101" s="603"/>
      <c r="G101" s="603">
        <v>1</v>
      </c>
      <c r="H101" s="602">
        <f>D101+F101</f>
        <v>31</v>
      </c>
      <c r="I101" s="602">
        <f>E101+G101</f>
        <v>21</v>
      </c>
    </row>
    <row r="102" spans="1:9" ht="24" customHeight="1">
      <c r="A102" s="615">
        <v>6</v>
      </c>
      <c r="B102" s="407" t="s">
        <v>591</v>
      </c>
      <c r="C102" s="408" t="s">
        <v>887</v>
      </c>
      <c r="D102" s="409">
        <v>505</v>
      </c>
      <c r="E102" s="527">
        <v>500</v>
      </c>
      <c r="F102" s="409">
        <v>456</v>
      </c>
      <c r="G102" s="409">
        <v>317</v>
      </c>
      <c r="H102" s="409">
        <f>D102+F102</f>
        <v>961</v>
      </c>
      <c r="I102" s="409">
        <f>E102+G102</f>
        <v>817</v>
      </c>
    </row>
    <row r="103" spans="1:9" ht="15.95" customHeight="1">
      <c r="A103" s="789" t="s">
        <v>886</v>
      </c>
      <c r="B103" s="790"/>
      <c r="C103" s="790"/>
      <c r="D103" s="790"/>
      <c r="E103" s="790"/>
      <c r="F103" s="790"/>
      <c r="G103" s="790"/>
      <c r="H103" s="790"/>
      <c r="I103" s="791"/>
    </row>
    <row r="104" spans="1:9" ht="15.95" customHeight="1" thickBot="1">
      <c r="A104" s="798" t="s">
        <v>182</v>
      </c>
      <c r="B104" s="798"/>
      <c r="C104" s="798"/>
      <c r="D104" s="411">
        <v>2265</v>
      </c>
      <c r="E104" s="412">
        <v>2010</v>
      </c>
      <c r="F104" s="411">
        <v>85</v>
      </c>
      <c r="G104" s="411">
        <v>90</v>
      </c>
      <c r="H104" s="411">
        <f>D104+F104</f>
        <v>2350</v>
      </c>
      <c r="I104" s="412">
        <f>E104+G104</f>
        <v>2100</v>
      </c>
    </row>
    <row r="105" spans="1:9" ht="15.95" customHeight="1" thickTop="1" thickBot="1">
      <c r="A105" s="800" t="s">
        <v>183</v>
      </c>
      <c r="B105" s="804"/>
      <c r="C105" s="804"/>
      <c r="D105" s="413">
        <f t="shared" ref="D105" si="5">SUM(D106:D122)</f>
        <v>4532</v>
      </c>
      <c r="E105" s="413">
        <f>SUM(E106:E122)</f>
        <v>4020</v>
      </c>
      <c r="F105" s="413">
        <f t="shared" ref="F105:I105" si="6">SUM(F106:F122)</f>
        <v>88</v>
      </c>
      <c r="G105" s="413">
        <f t="shared" si="6"/>
        <v>90</v>
      </c>
      <c r="H105" s="413">
        <f t="shared" si="6"/>
        <v>4620</v>
      </c>
      <c r="I105" s="413">
        <f t="shared" si="6"/>
        <v>4110</v>
      </c>
    </row>
    <row r="106" spans="1:9" ht="25.5" customHeight="1" thickTop="1">
      <c r="A106" s="403">
        <v>1</v>
      </c>
      <c r="B106" s="600">
        <v>4001040</v>
      </c>
      <c r="C106" s="599" t="s">
        <v>930</v>
      </c>
      <c r="D106" s="395"/>
      <c r="E106" s="415">
        <v>1</v>
      </c>
      <c r="F106" s="395"/>
      <c r="G106" s="415"/>
      <c r="H106" s="395">
        <f>D106+F106</f>
        <v>0</v>
      </c>
      <c r="I106" s="395">
        <f>E106+G106</f>
        <v>1</v>
      </c>
    </row>
    <row r="107" spans="1:9" ht="27" customHeight="1">
      <c r="A107" s="598">
        <v>2</v>
      </c>
      <c r="B107" s="600">
        <v>4001050</v>
      </c>
      <c r="C107" s="599" t="s">
        <v>931</v>
      </c>
      <c r="D107" s="395"/>
      <c r="E107" s="415">
        <v>1</v>
      </c>
      <c r="F107" s="395"/>
      <c r="G107" s="415"/>
      <c r="H107" s="395">
        <f>D107+F107</f>
        <v>0</v>
      </c>
      <c r="I107" s="395">
        <f>E107+G107</f>
        <v>1</v>
      </c>
    </row>
    <row r="108" spans="1:9" ht="27" customHeight="1">
      <c r="A108" s="598">
        <v>3</v>
      </c>
      <c r="B108" s="600">
        <v>4001080</v>
      </c>
      <c r="C108" s="599" t="s">
        <v>932</v>
      </c>
      <c r="D108" s="395">
        <v>95</v>
      </c>
      <c r="E108" s="415">
        <v>70</v>
      </c>
      <c r="F108" s="395"/>
      <c r="G108" s="415"/>
      <c r="H108" s="395">
        <f>D108+F108</f>
        <v>95</v>
      </c>
      <c r="I108" s="395">
        <f>E108+G108</f>
        <v>70</v>
      </c>
    </row>
    <row r="109" spans="1:9" ht="27" customHeight="1">
      <c r="A109" s="598">
        <v>4</v>
      </c>
      <c r="B109" s="600">
        <v>4001090</v>
      </c>
      <c r="C109" s="599" t="s">
        <v>933</v>
      </c>
      <c r="D109" s="395">
        <v>96</v>
      </c>
      <c r="E109" s="415">
        <v>70</v>
      </c>
      <c r="F109" s="395"/>
      <c r="G109" s="415"/>
      <c r="H109" s="395">
        <f>D109+F109</f>
        <v>96</v>
      </c>
      <c r="I109" s="395">
        <f>E109+G109</f>
        <v>70</v>
      </c>
    </row>
    <row r="110" spans="1:9" ht="27" customHeight="1">
      <c r="A110" s="598">
        <v>5</v>
      </c>
      <c r="B110" s="600">
        <v>4001160</v>
      </c>
      <c r="C110" s="599" t="s">
        <v>934</v>
      </c>
      <c r="D110" s="395">
        <v>20</v>
      </c>
      <c r="E110" s="415">
        <v>19</v>
      </c>
      <c r="F110" s="395"/>
      <c r="G110" s="415"/>
      <c r="H110" s="395">
        <f>D110+F110</f>
        <v>20</v>
      </c>
      <c r="I110" s="395">
        <f>E110+G110</f>
        <v>19</v>
      </c>
    </row>
    <row r="111" spans="1:9" ht="27" customHeight="1">
      <c r="A111" s="598">
        <v>6</v>
      </c>
      <c r="B111" s="600">
        <v>4001170</v>
      </c>
      <c r="C111" s="599" t="s">
        <v>935</v>
      </c>
      <c r="D111" s="395">
        <v>20</v>
      </c>
      <c r="E111" s="415">
        <v>19</v>
      </c>
      <c r="F111" s="395"/>
      <c r="G111" s="415"/>
      <c r="H111" s="395">
        <f>D111+F111</f>
        <v>20</v>
      </c>
      <c r="I111" s="395">
        <f>E111+G111</f>
        <v>19</v>
      </c>
    </row>
    <row r="112" spans="1:9" ht="27" customHeight="1">
      <c r="A112" s="598">
        <v>7</v>
      </c>
      <c r="B112" s="600">
        <v>4001200</v>
      </c>
      <c r="C112" s="599" t="s">
        <v>936</v>
      </c>
      <c r="D112" s="395">
        <v>90</v>
      </c>
      <c r="E112" s="415">
        <v>80</v>
      </c>
      <c r="F112" s="395"/>
      <c r="G112" s="415"/>
      <c r="H112" s="395">
        <f>D112+F112</f>
        <v>90</v>
      </c>
      <c r="I112" s="395">
        <f>E112+G112</f>
        <v>80</v>
      </c>
    </row>
    <row r="113" spans="1:9" ht="27" customHeight="1">
      <c r="A113" s="598">
        <v>8</v>
      </c>
      <c r="B113" s="600">
        <v>4001210</v>
      </c>
      <c r="C113" s="599" t="s">
        <v>937</v>
      </c>
      <c r="D113" s="395">
        <v>93</v>
      </c>
      <c r="E113" s="415">
        <v>80</v>
      </c>
      <c r="F113" s="395"/>
      <c r="G113" s="415"/>
      <c r="H113" s="395">
        <f>D113+F113</f>
        <v>93</v>
      </c>
      <c r="I113" s="395">
        <f>E113+G113</f>
        <v>80</v>
      </c>
    </row>
    <row r="114" spans="1:9" ht="27" customHeight="1">
      <c r="A114" s="601">
        <v>9</v>
      </c>
      <c r="B114" s="600">
        <v>4001280</v>
      </c>
      <c r="C114" s="599" t="s">
        <v>938</v>
      </c>
      <c r="D114" s="341">
        <v>65</v>
      </c>
      <c r="E114" s="366">
        <v>50</v>
      </c>
      <c r="F114" s="341"/>
      <c r="G114" s="366"/>
      <c r="H114" s="341">
        <f>D114+F114</f>
        <v>65</v>
      </c>
      <c r="I114" s="341">
        <f>E114+G114</f>
        <v>50</v>
      </c>
    </row>
    <row r="115" spans="1:9" ht="27" customHeight="1">
      <c r="A115" s="598">
        <v>10</v>
      </c>
      <c r="B115" s="600">
        <v>4001290</v>
      </c>
      <c r="C115" s="599" t="s">
        <v>939</v>
      </c>
      <c r="D115" s="395">
        <v>65</v>
      </c>
      <c r="E115" s="415">
        <v>50</v>
      </c>
      <c r="F115" s="395"/>
      <c r="G115" s="415"/>
      <c r="H115" s="395">
        <f>D115+F115</f>
        <v>65</v>
      </c>
      <c r="I115" s="395">
        <f>E115+G115</f>
        <v>50</v>
      </c>
    </row>
    <row r="116" spans="1:9" ht="27" customHeight="1">
      <c r="A116" s="598">
        <v>11</v>
      </c>
      <c r="B116" s="600">
        <v>4001320</v>
      </c>
      <c r="C116" s="599" t="s">
        <v>940</v>
      </c>
      <c r="D116" s="395">
        <v>188</v>
      </c>
      <c r="E116" s="415">
        <v>150</v>
      </c>
      <c r="F116" s="395"/>
      <c r="G116" s="415"/>
      <c r="H116" s="395">
        <f>D116+F116</f>
        <v>188</v>
      </c>
      <c r="I116" s="395">
        <f>E116+G116</f>
        <v>150</v>
      </c>
    </row>
    <row r="117" spans="1:9" ht="27" customHeight="1">
      <c r="A117" s="598">
        <v>12</v>
      </c>
      <c r="B117" s="600">
        <v>4001330</v>
      </c>
      <c r="C117" s="599" t="s">
        <v>941</v>
      </c>
      <c r="D117" s="395">
        <v>187</v>
      </c>
      <c r="E117" s="415">
        <v>150</v>
      </c>
      <c r="F117" s="395"/>
      <c r="G117" s="415"/>
      <c r="H117" s="395">
        <f>D117+F117</f>
        <v>187</v>
      </c>
      <c r="I117" s="395">
        <f>E117+G117</f>
        <v>150</v>
      </c>
    </row>
    <row r="118" spans="1:9" ht="27" customHeight="1">
      <c r="A118" s="597">
        <v>13</v>
      </c>
      <c r="B118" s="600">
        <v>4001400</v>
      </c>
      <c r="C118" s="599" t="s">
        <v>942</v>
      </c>
      <c r="D118" s="341">
        <v>1569</v>
      </c>
      <c r="E118" s="366">
        <v>1430</v>
      </c>
      <c r="F118" s="341"/>
      <c r="G118" s="366"/>
      <c r="H118" s="341">
        <f>D118+F118</f>
        <v>1569</v>
      </c>
      <c r="I118" s="341">
        <f>E118+G118</f>
        <v>1430</v>
      </c>
    </row>
    <row r="119" spans="1:9" ht="27" customHeight="1">
      <c r="A119" s="598">
        <v>14</v>
      </c>
      <c r="B119" s="600">
        <v>4001410</v>
      </c>
      <c r="C119" s="599" t="s">
        <v>943</v>
      </c>
      <c r="D119" s="395">
        <v>1564</v>
      </c>
      <c r="E119" s="415">
        <v>1430</v>
      </c>
      <c r="F119" s="395"/>
      <c r="G119" s="415"/>
      <c r="H119" s="395">
        <f>D119+F119</f>
        <v>1564</v>
      </c>
      <c r="I119" s="395">
        <f>E119+G119</f>
        <v>1430</v>
      </c>
    </row>
    <row r="120" spans="1:9" ht="27" customHeight="1">
      <c r="A120" s="598">
        <v>15</v>
      </c>
      <c r="B120" s="600">
        <v>4001440</v>
      </c>
      <c r="C120" s="599" t="s">
        <v>944</v>
      </c>
      <c r="D120" s="395">
        <v>240</v>
      </c>
      <c r="E120" s="415">
        <v>210</v>
      </c>
      <c r="F120" s="395"/>
      <c r="G120" s="415"/>
      <c r="H120" s="395">
        <f>D120+F120</f>
        <v>240</v>
      </c>
      <c r="I120" s="395">
        <f>E120+G120</f>
        <v>210</v>
      </c>
    </row>
    <row r="121" spans="1:9" ht="27" customHeight="1">
      <c r="A121" s="598">
        <v>16</v>
      </c>
      <c r="B121" s="600">
        <v>4001450</v>
      </c>
      <c r="C121" s="599" t="s">
        <v>945</v>
      </c>
      <c r="D121" s="395">
        <v>240</v>
      </c>
      <c r="E121" s="415">
        <v>210</v>
      </c>
      <c r="F121" s="395"/>
      <c r="G121" s="415"/>
      <c r="H121" s="395">
        <f>D121+F121</f>
        <v>240</v>
      </c>
      <c r="I121" s="395">
        <f>E121+G121</f>
        <v>210</v>
      </c>
    </row>
    <row r="122" spans="1:9" s="58" customFormat="1" ht="14.1" customHeight="1">
      <c r="A122" s="598">
        <v>17</v>
      </c>
      <c r="B122" s="327" t="s">
        <v>594</v>
      </c>
      <c r="C122" s="414" t="s">
        <v>595</v>
      </c>
      <c r="D122" s="395"/>
      <c r="E122" s="415"/>
      <c r="F122" s="395">
        <v>88</v>
      </c>
      <c r="G122" s="415">
        <v>90</v>
      </c>
      <c r="H122" s="395">
        <f>D122+F122</f>
        <v>88</v>
      </c>
      <c r="I122" s="395">
        <f>E122+G122</f>
        <v>90</v>
      </c>
    </row>
    <row r="123" spans="1:9" ht="15.95" customHeight="1">
      <c r="A123" s="805" t="s">
        <v>184</v>
      </c>
      <c r="B123" s="806"/>
      <c r="C123" s="806"/>
      <c r="D123" s="416">
        <f t="shared" ref="D123:I123" si="7">D9+D84+D95+D104</f>
        <v>6665</v>
      </c>
      <c r="E123" s="416">
        <f t="shared" si="7"/>
        <v>6048</v>
      </c>
      <c r="F123" s="416">
        <f t="shared" si="7"/>
        <v>4263</v>
      </c>
      <c r="G123" s="416">
        <f t="shared" si="7"/>
        <v>4078</v>
      </c>
      <c r="H123" s="416">
        <f t="shared" si="7"/>
        <v>10928</v>
      </c>
      <c r="I123" s="416">
        <f t="shared" si="7"/>
        <v>10126</v>
      </c>
    </row>
    <row r="124" spans="1:9" ht="15.95" customHeight="1">
      <c r="A124" s="807" t="s">
        <v>185</v>
      </c>
      <c r="B124" s="808"/>
      <c r="C124" s="808"/>
      <c r="D124" s="417">
        <f t="shared" ref="D124:I124" si="8">D10+D85+D96+D105</f>
        <v>9561</v>
      </c>
      <c r="E124" s="417">
        <f t="shared" si="8"/>
        <v>8548</v>
      </c>
      <c r="F124" s="417">
        <f t="shared" si="8"/>
        <v>7894</v>
      </c>
      <c r="G124" s="417">
        <f t="shared" si="8"/>
        <v>7673</v>
      </c>
      <c r="H124" s="417">
        <f t="shared" si="8"/>
        <v>17455</v>
      </c>
      <c r="I124" s="417">
        <f t="shared" si="8"/>
        <v>16221</v>
      </c>
    </row>
    <row r="125" spans="1:9" ht="15.95" customHeight="1"/>
    <row r="126" spans="1:9" ht="15.95" customHeight="1"/>
    <row r="127" spans="1:9" ht="15.95" customHeight="1"/>
    <row r="128" spans="1:9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  <row r="155" ht="15.95" customHeight="1"/>
    <row r="156" ht="15.95" customHeight="1"/>
    <row r="157" ht="15.95" customHeight="1"/>
    <row r="158" ht="15.95" customHeight="1"/>
    <row r="159" ht="15.95" customHeight="1"/>
    <row r="160" ht="15.95" customHeight="1"/>
    <row r="161" ht="15.95" customHeight="1"/>
  </sheetData>
  <mergeCells count="20">
    <mergeCell ref="A103:I103"/>
    <mergeCell ref="A104:C104"/>
    <mergeCell ref="A105:C105"/>
    <mergeCell ref="A123:C123"/>
    <mergeCell ref="A124:C124"/>
    <mergeCell ref="H6:I6"/>
    <mergeCell ref="A8:I8"/>
    <mergeCell ref="A9:C9"/>
    <mergeCell ref="A10:C10"/>
    <mergeCell ref="A83:I83"/>
    <mergeCell ref="A6:A7"/>
    <mergeCell ref="B6:B7"/>
    <mergeCell ref="C6:C7"/>
    <mergeCell ref="D6:E6"/>
    <mergeCell ref="F6:G6"/>
    <mergeCell ref="A84:C84"/>
    <mergeCell ref="A85:C85"/>
    <mergeCell ref="A94:I94"/>
    <mergeCell ref="A95:C95"/>
    <mergeCell ref="A96:C96"/>
  </mergeCells>
  <conditionalFormatting sqref="B106:B122 B86:B93 B97:B102">
    <cfRule type="expression" dxfId="30" priority="203" stopIfTrue="1">
      <formula>AND(COUNTIF($B$90:$B$92, B86)+COUNTIF($B$94:$B$65598, B86)+COUNTIF(#REF!, B86)+COUNTIF($B$78:$B$88, B86)+COUNTIF($B$1:$B$5, B86)+COUNTIF($B$6:$B$73, B86)&gt;1,NOT(ISBLANK(B86)))</formula>
    </cfRule>
  </conditionalFormatting>
  <conditionalFormatting sqref="B11:B18 B20:B21 B23:B24 B26:B27 B29:B30 B32:B82">
    <cfRule type="expression" dxfId="29" priority="250" stopIfTrue="1">
      <formula>AND(COUNTIF(#REF!, B11)+COUNTIF($B$102:$B$65598, B11)+COUNTIF($A$78:$A$78, B11)+COUNTIF($B$83:$B$95, B11)+COUNTIF($B$1:$B$5, B11)+COUNTIF($B$6:$B$73, B11)&gt;1,NOT(ISBLANK(B11)))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scale="87" fitToHeight="2" orientation="landscape" r:id="rId1"/>
  <headerFooter alignWithMargins="0"/>
  <rowBreaks count="1" manualBreakCount="1">
    <brk id="8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9"/>
  <sheetViews>
    <sheetView view="pageBreakPreview" zoomScaleNormal="100" zoomScaleSheetLayoutView="100" workbookViewId="0">
      <selection activeCell="N9" sqref="N9"/>
    </sheetView>
  </sheetViews>
  <sheetFormatPr defaultRowHeight="12.75"/>
  <cols>
    <col min="1" max="1" width="4.85546875" style="107" customWidth="1"/>
    <col min="2" max="2" width="10" style="107" customWidth="1"/>
    <col min="3" max="3" width="55.7109375" style="107" customWidth="1"/>
    <col min="4" max="4" width="12.28515625" style="107" customWidth="1"/>
    <col min="5" max="5" width="12.42578125" style="107" customWidth="1"/>
    <col min="6" max="6" width="12.5703125" style="107" customWidth="1"/>
    <col min="7" max="7" width="12.140625" style="107" customWidth="1"/>
    <col min="8" max="8" width="12.42578125" style="107" customWidth="1"/>
    <col min="9" max="9" width="13.140625" style="107" customWidth="1"/>
    <col min="10" max="16384" width="9.140625" style="107"/>
  </cols>
  <sheetData>
    <row r="1" spans="1:27">
      <c r="B1" s="134" t="s">
        <v>250</v>
      </c>
      <c r="C1" s="135" t="s">
        <v>141</v>
      </c>
      <c r="D1" s="126" t="str">
        <f>Kadar.ode.!C1</f>
        <v>Институт за лечење и рехабилитацију "Нишка Бања"</v>
      </c>
      <c r="E1" s="130"/>
      <c r="F1" s="130"/>
      <c r="G1" s="130"/>
      <c r="H1" s="132"/>
    </row>
    <row r="2" spans="1:27">
      <c r="B2" s="134"/>
      <c r="C2" s="135" t="s">
        <v>142</v>
      </c>
      <c r="D2" s="126" t="str">
        <f>Kadar.ode.!C2</f>
        <v>07210582</v>
      </c>
      <c r="E2" s="130"/>
      <c r="F2" s="130"/>
      <c r="G2" s="130"/>
      <c r="H2" s="132"/>
    </row>
    <row r="3" spans="1:27">
      <c r="B3" s="134"/>
      <c r="C3" s="135"/>
      <c r="D3" s="126"/>
      <c r="E3" s="130"/>
      <c r="F3" s="130"/>
      <c r="G3" s="130"/>
      <c r="H3" s="132"/>
    </row>
    <row r="4" spans="1:27" s="6" customFormat="1" ht="15" customHeight="1">
      <c r="B4" s="134"/>
      <c r="C4" s="135" t="s">
        <v>306</v>
      </c>
      <c r="D4" s="127" t="s">
        <v>275</v>
      </c>
      <c r="E4" s="131"/>
      <c r="F4" s="131"/>
      <c r="G4" s="131"/>
      <c r="H4" s="133"/>
      <c r="I4" s="14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s="6" customFormat="1" ht="9.75" customHeight="1">
      <c r="B5" s="7"/>
      <c r="C5" s="8"/>
      <c r="D5" s="8"/>
      <c r="E5" s="8"/>
      <c r="F5" s="8"/>
      <c r="G5" s="8"/>
      <c r="H5" s="14"/>
      <c r="I5" s="14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s="9" customFormat="1" ht="39" customHeight="1">
      <c r="A6" s="815" t="s">
        <v>361</v>
      </c>
      <c r="B6" s="817" t="s">
        <v>52</v>
      </c>
      <c r="C6" s="819" t="s">
        <v>181</v>
      </c>
      <c r="D6" s="773" t="s">
        <v>272</v>
      </c>
      <c r="E6" s="774"/>
      <c r="F6" s="773" t="s">
        <v>273</v>
      </c>
      <c r="G6" s="774"/>
      <c r="H6" s="773" t="s">
        <v>274</v>
      </c>
      <c r="I6" s="774"/>
    </row>
    <row r="7" spans="1:27" s="9" customFormat="1" ht="34.5" customHeight="1" thickBot="1">
      <c r="A7" s="816"/>
      <c r="B7" s="818"/>
      <c r="C7" s="820"/>
      <c r="D7" s="576" t="s">
        <v>1025</v>
      </c>
      <c r="E7" s="576" t="s">
        <v>976</v>
      </c>
      <c r="F7" s="576" t="s">
        <v>1025</v>
      </c>
      <c r="G7" s="576" t="s">
        <v>976</v>
      </c>
      <c r="H7" s="576" t="s">
        <v>1025</v>
      </c>
      <c r="I7" s="576" t="s">
        <v>976</v>
      </c>
    </row>
    <row r="8" spans="1:27" s="9" customFormat="1" ht="18" customHeight="1" thickTop="1">
      <c r="A8" s="813" t="s">
        <v>596</v>
      </c>
      <c r="B8" s="813"/>
      <c r="C8" s="813"/>
      <c r="D8" s="578">
        <f t="shared" ref="D8:I8" si="0">SUM(D9:D25)</f>
        <v>220</v>
      </c>
      <c r="E8" s="578">
        <f t="shared" si="0"/>
        <v>220</v>
      </c>
      <c r="F8" s="578">
        <f t="shared" si="0"/>
        <v>10751</v>
      </c>
      <c r="G8" s="578">
        <f t="shared" si="0"/>
        <v>11955</v>
      </c>
      <c r="H8" s="578">
        <f t="shared" si="0"/>
        <v>10971</v>
      </c>
      <c r="I8" s="578">
        <f t="shared" si="0"/>
        <v>12175</v>
      </c>
    </row>
    <row r="9" spans="1:27" s="9" customFormat="1">
      <c r="A9" s="566">
        <v>1</v>
      </c>
      <c r="B9" s="429" t="s">
        <v>597</v>
      </c>
      <c r="C9" s="430" t="s">
        <v>598</v>
      </c>
      <c r="D9" s="395">
        <v>47</v>
      </c>
      <c r="E9" s="396">
        <v>50</v>
      </c>
      <c r="F9" s="396">
        <v>1119</v>
      </c>
      <c r="G9" s="395">
        <v>2000</v>
      </c>
      <c r="H9" s="396">
        <f>D9+F9</f>
        <v>1166</v>
      </c>
      <c r="I9" s="396">
        <f>E9+G9</f>
        <v>2050</v>
      </c>
    </row>
    <row r="10" spans="1:27" s="9" customFormat="1">
      <c r="A10" s="616">
        <v>2</v>
      </c>
      <c r="B10" s="422" t="s">
        <v>599</v>
      </c>
      <c r="C10" s="557" t="s">
        <v>600</v>
      </c>
      <c r="D10" s="398"/>
      <c r="E10" s="398">
        <v>1</v>
      </c>
      <c r="F10" s="398">
        <v>1</v>
      </c>
      <c r="G10" s="341">
        <v>2</v>
      </c>
      <c r="H10" s="398">
        <f>D10+F10</f>
        <v>1</v>
      </c>
      <c r="I10" s="398">
        <f>E10+G10</f>
        <v>3</v>
      </c>
    </row>
    <row r="11" spans="1:27" s="9" customFormat="1">
      <c r="A11" s="617">
        <v>3</v>
      </c>
      <c r="B11" s="422" t="s">
        <v>601</v>
      </c>
      <c r="C11" s="557" t="s">
        <v>954</v>
      </c>
      <c r="D11" s="398">
        <v>33</v>
      </c>
      <c r="E11" s="398">
        <v>31</v>
      </c>
      <c r="F11" s="398">
        <v>2908</v>
      </c>
      <c r="G11" s="341">
        <v>3000</v>
      </c>
      <c r="H11" s="398">
        <f>D11+F11</f>
        <v>2941</v>
      </c>
      <c r="I11" s="398">
        <f>E11+G11</f>
        <v>3031</v>
      </c>
    </row>
    <row r="12" spans="1:27" s="9" customFormat="1">
      <c r="A12" s="617">
        <v>4</v>
      </c>
      <c r="B12" s="422" t="s">
        <v>966</v>
      </c>
      <c r="C12" s="596" t="s">
        <v>965</v>
      </c>
      <c r="D12" s="398">
        <v>1</v>
      </c>
      <c r="E12" s="398">
        <v>1</v>
      </c>
      <c r="F12" s="398"/>
      <c r="G12" s="341">
        <v>5</v>
      </c>
      <c r="H12" s="398">
        <f>D12+F12</f>
        <v>1</v>
      </c>
      <c r="I12" s="398">
        <f>E12+G12</f>
        <v>6</v>
      </c>
    </row>
    <row r="13" spans="1:27" s="9" customFormat="1">
      <c r="A13" s="617">
        <v>5</v>
      </c>
      <c r="B13" s="422" t="s">
        <v>603</v>
      </c>
      <c r="C13" s="557" t="s">
        <v>955</v>
      </c>
      <c r="D13" s="398"/>
      <c r="E13" s="398">
        <v>1</v>
      </c>
      <c r="F13" s="398">
        <v>2291</v>
      </c>
      <c r="G13" s="341">
        <v>2300</v>
      </c>
      <c r="H13" s="398">
        <f>D13+F13</f>
        <v>2291</v>
      </c>
      <c r="I13" s="398">
        <f>E13+G13</f>
        <v>2301</v>
      </c>
    </row>
    <row r="14" spans="1:27" s="9" customFormat="1">
      <c r="A14" s="617">
        <v>6</v>
      </c>
      <c r="B14" s="422" t="s">
        <v>605</v>
      </c>
      <c r="C14" s="557" t="s">
        <v>606</v>
      </c>
      <c r="D14" s="398">
        <v>12</v>
      </c>
      <c r="E14" s="398">
        <v>10</v>
      </c>
      <c r="F14" s="398">
        <v>2833</v>
      </c>
      <c r="G14" s="341">
        <v>2950</v>
      </c>
      <c r="H14" s="398">
        <f>D14+F14</f>
        <v>2845</v>
      </c>
      <c r="I14" s="398">
        <f>E14+G14</f>
        <v>2960</v>
      </c>
    </row>
    <row r="15" spans="1:27" s="9" customFormat="1">
      <c r="A15" s="617">
        <v>7</v>
      </c>
      <c r="B15" s="422" t="s">
        <v>607</v>
      </c>
      <c r="C15" s="557" t="s">
        <v>956</v>
      </c>
      <c r="D15" s="398">
        <v>6</v>
      </c>
      <c r="E15" s="398">
        <v>10</v>
      </c>
      <c r="F15" s="398">
        <v>1</v>
      </c>
      <c r="G15" s="341">
        <v>2</v>
      </c>
      <c r="H15" s="398">
        <f>D15+F15</f>
        <v>7</v>
      </c>
      <c r="I15" s="398">
        <f>E15+G15</f>
        <v>12</v>
      </c>
    </row>
    <row r="16" spans="1:27" s="9" customFormat="1">
      <c r="A16" s="617">
        <v>8</v>
      </c>
      <c r="B16" s="422" t="s">
        <v>967</v>
      </c>
      <c r="C16" s="596" t="s">
        <v>968</v>
      </c>
      <c r="D16" s="398"/>
      <c r="E16" s="398"/>
      <c r="F16" s="398"/>
      <c r="G16" s="341">
        <v>1</v>
      </c>
      <c r="H16" s="398">
        <f>D16+F16</f>
        <v>0</v>
      </c>
      <c r="I16" s="398">
        <f>E16+G16</f>
        <v>1</v>
      </c>
    </row>
    <row r="17" spans="1:9" s="9" customFormat="1">
      <c r="A17" s="617">
        <v>9</v>
      </c>
      <c r="B17" s="422" t="s">
        <v>929</v>
      </c>
      <c r="C17" s="596" t="s">
        <v>957</v>
      </c>
      <c r="D17" s="398">
        <v>114</v>
      </c>
      <c r="E17" s="398">
        <v>110</v>
      </c>
      <c r="F17" s="398">
        <v>26</v>
      </c>
      <c r="G17" s="341">
        <v>50</v>
      </c>
      <c r="H17" s="398">
        <f>D17+F17</f>
        <v>140</v>
      </c>
      <c r="I17" s="398">
        <f>E17+G17</f>
        <v>160</v>
      </c>
    </row>
    <row r="18" spans="1:9" s="9" customFormat="1">
      <c r="A18" s="617">
        <v>10</v>
      </c>
      <c r="B18" s="422" t="s">
        <v>609</v>
      </c>
      <c r="C18" s="557" t="s">
        <v>958</v>
      </c>
      <c r="D18" s="398">
        <v>2</v>
      </c>
      <c r="E18" s="398">
        <v>1</v>
      </c>
      <c r="F18" s="398">
        <v>1013</v>
      </c>
      <c r="G18" s="341">
        <v>1100</v>
      </c>
      <c r="H18" s="398">
        <f>D18+F18</f>
        <v>1015</v>
      </c>
      <c r="I18" s="398">
        <f>E18+G18</f>
        <v>1101</v>
      </c>
    </row>
    <row r="19" spans="1:9" s="9" customFormat="1">
      <c r="A19" s="617">
        <v>11</v>
      </c>
      <c r="B19" s="422" t="s">
        <v>611</v>
      </c>
      <c r="C19" s="557" t="s">
        <v>612</v>
      </c>
      <c r="D19" s="398"/>
      <c r="E19" s="398">
        <v>1</v>
      </c>
      <c r="F19" s="398">
        <v>1</v>
      </c>
      <c r="G19" s="341">
        <v>1</v>
      </c>
      <c r="H19" s="398">
        <f>D19+F19</f>
        <v>1</v>
      </c>
      <c r="I19" s="398">
        <f>E19+G19</f>
        <v>2</v>
      </c>
    </row>
    <row r="20" spans="1:9" s="9" customFormat="1" ht="25.5">
      <c r="A20" s="617">
        <v>12</v>
      </c>
      <c r="B20" s="422" t="s">
        <v>613</v>
      </c>
      <c r="C20" s="557" t="s">
        <v>959</v>
      </c>
      <c r="D20" s="398">
        <v>2</v>
      </c>
      <c r="E20" s="398">
        <v>1</v>
      </c>
      <c r="F20" s="398"/>
      <c r="G20" s="341">
        <v>1</v>
      </c>
      <c r="H20" s="398">
        <f>D20+F20</f>
        <v>2</v>
      </c>
      <c r="I20" s="398">
        <f>E20+G20</f>
        <v>2</v>
      </c>
    </row>
    <row r="21" spans="1:9" s="9" customFormat="1">
      <c r="A21" s="617">
        <v>13</v>
      </c>
      <c r="B21" s="422" t="s">
        <v>615</v>
      </c>
      <c r="C21" s="557" t="s">
        <v>960</v>
      </c>
      <c r="D21" s="398">
        <v>1</v>
      </c>
      <c r="E21" s="398">
        <v>1</v>
      </c>
      <c r="F21" s="398">
        <v>558</v>
      </c>
      <c r="G21" s="341">
        <v>540</v>
      </c>
      <c r="H21" s="398">
        <f>D21+F21</f>
        <v>559</v>
      </c>
      <c r="I21" s="398">
        <f>E21+G21</f>
        <v>541</v>
      </c>
    </row>
    <row r="22" spans="1:9" s="9" customFormat="1">
      <c r="A22" s="617">
        <v>14</v>
      </c>
      <c r="B22" s="422" t="s">
        <v>617</v>
      </c>
      <c r="C22" s="557" t="s">
        <v>961</v>
      </c>
      <c r="D22" s="398"/>
      <c r="E22" s="398"/>
      <c r="F22" s="398"/>
      <c r="G22" s="341">
        <v>1</v>
      </c>
      <c r="H22" s="398">
        <f>D22+F22</f>
        <v>0</v>
      </c>
      <c r="I22" s="398">
        <f>E22+G22</f>
        <v>1</v>
      </c>
    </row>
    <row r="23" spans="1:9" s="9" customFormat="1">
      <c r="A23" s="617">
        <v>15</v>
      </c>
      <c r="B23" s="422" t="s">
        <v>619</v>
      </c>
      <c r="C23" s="557" t="s">
        <v>620</v>
      </c>
      <c r="D23" s="398"/>
      <c r="E23" s="398"/>
      <c r="F23" s="398"/>
      <c r="G23" s="341">
        <v>1</v>
      </c>
      <c r="H23" s="398">
        <f>D23+F23</f>
        <v>0</v>
      </c>
      <c r="I23" s="398">
        <f>E23+G23</f>
        <v>1</v>
      </c>
    </row>
    <row r="24" spans="1:9" ht="24" customHeight="1">
      <c r="A24" s="617">
        <v>16</v>
      </c>
      <c r="B24" s="520" t="s">
        <v>828</v>
      </c>
      <c r="C24" s="560" t="s">
        <v>829</v>
      </c>
      <c r="D24" s="341"/>
      <c r="E24" s="341">
        <v>1</v>
      </c>
      <c r="F24" s="341"/>
      <c r="G24" s="341"/>
      <c r="H24" s="341">
        <f>D24+F24</f>
        <v>0</v>
      </c>
      <c r="I24" s="398">
        <f>E24+G24</f>
        <v>1</v>
      </c>
    </row>
    <row r="25" spans="1:9" ht="28.5" customHeight="1">
      <c r="A25" s="617">
        <v>17</v>
      </c>
      <c r="B25" s="567" t="s">
        <v>830</v>
      </c>
      <c r="C25" s="568" t="s">
        <v>831</v>
      </c>
      <c r="D25" s="569">
        <v>2</v>
      </c>
      <c r="E25" s="569">
        <v>1</v>
      </c>
      <c r="F25" s="569"/>
      <c r="G25" s="569">
        <v>1</v>
      </c>
      <c r="H25" s="569">
        <f>D25+F25</f>
        <v>2</v>
      </c>
      <c r="I25" s="524">
        <f>E25+G25</f>
        <v>2</v>
      </c>
    </row>
    <row r="26" spans="1:9" s="54" customFormat="1" ht="15" customHeight="1">
      <c r="A26" s="767" t="s">
        <v>621</v>
      </c>
      <c r="B26" s="767"/>
      <c r="C26" s="767"/>
      <c r="D26" s="572">
        <f t="shared" ref="D26:I26" si="1">SUM(D27:D75)</f>
        <v>1288</v>
      </c>
      <c r="E26" s="572">
        <f t="shared" si="1"/>
        <v>1321</v>
      </c>
      <c r="F26" s="572">
        <f t="shared" si="1"/>
        <v>39055</v>
      </c>
      <c r="G26" s="572">
        <f t="shared" si="1"/>
        <v>40963</v>
      </c>
      <c r="H26" s="572">
        <f t="shared" si="1"/>
        <v>40343</v>
      </c>
      <c r="I26" s="572">
        <f t="shared" si="1"/>
        <v>42284</v>
      </c>
    </row>
    <row r="27" spans="1:9" s="54" customFormat="1">
      <c r="A27" s="555">
        <v>1</v>
      </c>
      <c r="B27" s="555" t="s">
        <v>622</v>
      </c>
      <c r="C27" s="328" t="s">
        <v>623</v>
      </c>
      <c r="D27" s="395"/>
      <c r="E27" s="395">
        <v>1</v>
      </c>
      <c r="F27" s="395"/>
      <c r="G27" s="395">
        <v>1</v>
      </c>
      <c r="H27" s="395">
        <f>D27+F27</f>
        <v>0</v>
      </c>
      <c r="I27" s="395">
        <f>E27+G27</f>
        <v>2</v>
      </c>
    </row>
    <row r="28" spans="1:9" s="54" customFormat="1">
      <c r="A28" s="651">
        <v>2</v>
      </c>
      <c r="B28" s="651" t="s">
        <v>970</v>
      </c>
      <c r="C28" s="328" t="s">
        <v>971</v>
      </c>
      <c r="D28" s="395">
        <v>292</v>
      </c>
      <c r="E28" s="395">
        <v>300</v>
      </c>
      <c r="F28" s="395">
        <v>99</v>
      </c>
      <c r="G28" s="419">
        <v>100</v>
      </c>
      <c r="H28" s="395">
        <f>D28+F28</f>
        <v>391</v>
      </c>
      <c r="I28" s="395">
        <f>E28+G28</f>
        <v>400</v>
      </c>
    </row>
    <row r="29" spans="1:9" s="54" customFormat="1">
      <c r="A29" s="651">
        <v>3</v>
      </c>
      <c r="B29" s="422" t="s">
        <v>624</v>
      </c>
      <c r="C29" s="557" t="s">
        <v>625</v>
      </c>
      <c r="D29" s="398"/>
      <c r="E29" s="398"/>
      <c r="F29" s="398">
        <v>374</v>
      </c>
      <c r="G29" s="423">
        <v>380</v>
      </c>
      <c r="H29" s="395">
        <f>D29+F29</f>
        <v>374</v>
      </c>
      <c r="I29" s="395">
        <f>E29+G29</f>
        <v>380</v>
      </c>
    </row>
    <row r="30" spans="1:9" s="9" customFormat="1">
      <c r="A30" s="651">
        <v>4</v>
      </c>
      <c r="B30" s="429" t="s">
        <v>626</v>
      </c>
      <c r="C30" s="561" t="s">
        <v>627</v>
      </c>
      <c r="D30" s="395"/>
      <c r="E30" s="418">
        <v>1</v>
      </c>
      <c r="F30" s="396"/>
      <c r="G30" s="419">
        <v>1</v>
      </c>
      <c r="H30" s="395">
        <f>D30+F30</f>
        <v>0</v>
      </c>
      <c r="I30" s="395">
        <f>E30+G30</f>
        <v>2</v>
      </c>
    </row>
    <row r="31" spans="1:9" s="9" customFormat="1" ht="13.5" customHeight="1">
      <c r="A31" s="651">
        <v>5</v>
      </c>
      <c r="B31" s="429" t="s">
        <v>628</v>
      </c>
      <c r="C31" s="561" t="s">
        <v>629</v>
      </c>
      <c r="D31" s="395"/>
      <c r="E31" s="418">
        <v>1</v>
      </c>
      <c r="F31" s="396"/>
      <c r="G31" s="419">
        <v>1</v>
      </c>
      <c r="H31" s="395">
        <f>D31+F31</f>
        <v>0</v>
      </c>
      <c r="I31" s="395">
        <f>E31+G31</f>
        <v>2</v>
      </c>
    </row>
    <row r="32" spans="1:9" s="9" customFormat="1" ht="15.75" customHeight="1">
      <c r="A32" s="651">
        <v>6</v>
      </c>
      <c r="B32" s="422" t="s">
        <v>630</v>
      </c>
      <c r="C32" s="562" t="s">
        <v>631</v>
      </c>
      <c r="D32" s="398"/>
      <c r="E32" s="421"/>
      <c r="F32" s="398"/>
      <c r="G32" s="423">
        <v>1</v>
      </c>
      <c r="H32" s="395">
        <f>D32+F32</f>
        <v>0</v>
      </c>
      <c r="I32" s="395">
        <f>E32+G32</f>
        <v>1</v>
      </c>
    </row>
    <row r="33" spans="1:9" s="9" customFormat="1" ht="15.75" customHeight="1">
      <c r="A33" s="651">
        <v>7</v>
      </c>
      <c r="B33" s="422" t="s">
        <v>632</v>
      </c>
      <c r="C33" s="557" t="s">
        <v>633</v>
      </c>
      <c r="D33" s="398">
        <v>17</v>
      </c>
      <c r="E33" s="421">
        <v>18</v>
      </c>
      <c r="F33" s="398">
        <v>2825</v>
      </c>
      <c r="G33" s="423">
        <v>3000</v>
      </c>
      <c r="H33" s="395">
        <f>D33+F33</f>
        <v>2842</v>
      </c>
      <c r="I33" s="395">
        <f>E33+G33</f>
        <v>3018</v>
      </c>
    </row>
    <row r="34" spans="1:9" s="9" customFormat="1" ht="16.5" customHeight="1">
      <c r="A34" s="651">
        <v>8</v>
      </c>
      <c r="B34" s="422" t="s">
        <v>634</v>
      </c>
      <c r="C34" s="557" t="s">
        <v>635</v>
      </c>
      <c r="D34" s="398">
        <v>1</v>
      </c>
      <c r="E34" s="421">
        <v>1</v>
      </c>
      <c r="F34" s="398">
        <v>195</v>
      </c>
      <c r="G34" s="423">
        <v>200</v>
      </c>
      <c r="H34" s="395">
        <f>D34+F34</f>
        <v>196</v>
      </c>
      <c r="I34" s="395">
        <f>E34+G34</f>
        <v>201</v>
      </c>
    </row>
    <row r="35" spans="1:9" s="9" customFormat="1" ht="16.5" customHeight="1">
      <c r="A35" s="651">
        <v>9</v>
      </c>
      <c r="B35" s="422" t="s">
        <v>636</v>
      </c>
      <c r="C35" s="557" t="s">
        <v>637</v>
      </c>
      <c r="D35" s="398"/>
      <c r="E35" s="421"/>
      <c r="F35" s="398">
        <v>3</v>
      </c>
      <c r="G35" s="423">
        <v>5</v>
      </c>
      <c r="H35" s="395">
        <f>D35+F35</f>
        <v>3</v>
      </c>
      <c r="I35" s="395">
        <f>E35+G35</f>
        <v>5</v>
      </c>
    </row>
    <row r="36" spans="1:9" s="9" customFormat="1" ht="17.25" customHeight="1">
      <c r="A36" s="651">
        <v>10</v>
      </c>
      <c r="B36" s="422" t="s">
        <v>638</v>
      </c>
      <c r="C36" s="557" t="s">
        <v>639</v>
      </c>
      <c r="D36" s="398"/>
      <c r="E36" s="421">
        <v>1</v>
      </c>
      <c r="F36" s="398">
        <v>1038</v>
      </c>
      <c r="G36" s="423">
        <v>1100</v>
      </c>
      <c r="H36" s="395">
        <f>D36+F36</f>
        <v>1038</v>
      </c>
      <c r="I36" s="395">
        <f>E36+G36</f>
        <v>1101</v>
      </c>
    </row>
    <row r="37" spans="1:9" s="9" customFormat="1" ht="19.5" customHeight="1">
      <c r="A37" s="651">
        <v>11</v>
      </c>
      <c r="B37" s="422" t="s">
        <v>640</v>
      </c>
      <c r="C37" s="557" t="s">
        <v>641</v>
      </c>
      <c r="D37" s="398">
        <v>17</v>
      </c>
      <c r="E37" s="421">
        <v>18</v>
      </c>
      <c r="F37" s="398">
        <v>2827</v>
      </c>
      <c r="G37" s="423">
        <v>3000</v>
      </c>
      <c r="H37" s="395">
        <f>D37+F37</f>
        <v>2844</v>
      </c>
      <c r="I37" s="395">
        <f>E37+G37</f>
        <v>3018</v>
      </c>
    </row>
    <row r="38" spans="1:9" s="9" customFormat="1" ht="25.5">
      <c r="A38" s="651">
        <v>12</v>
      </c>
      <c r="B38" s="422" t="s">
        <v>642</v>
      </c>
      <c r="C38" s="557" t="s">
        <v>643</v>
      </c>
      <c r="D38" s="398"/>
      <c r="E38" s="421">
        <v>1</v>
      </c>
      <c r="F38" s="398"/>
      <c r="G38" s="423">
        <v>1</v>
      </c>
      <c r="H38" s="395">
        <f>D38+F38</f>
        <v>0</v>
      </c>
      <c r="I38" s="395">
        <f>E38+G38</f>
        <v>2</v>
      </c>
    </row>
    <row r="39" spans="1:9" s="9" customFormat="1">
      <c r="A39" s="651">
        <v>13</v>
      </c>
      <c r="B39" s="422" t="s">
        <v>644</v>
      </c>
      <c r="C39" s="557" t="s">
        <v>645</v>
      </c>
      <c r="D39" s="398">
        <v>1</v>
      </c>
      <c r="E39" s="421">
        <v>1</v>
      </c>
      <c r="F39" s="398">
        <v>30</v>
      </c>
      <c r="G39" s="423">
        <v>30</v>
      </c>
      <c r="H39" s="395">
        <f>D39+F39</f>
        <v>31</v>
      </c>
      <c r="I39" s="395">
        <f>E39+G39</f>
        <v>31</v>
      </c>
    </row>
    <row r="40" spans="1:9" s="9" customFormat="1" ht="15.75" customHeight="1">
      <c r="A40" s="651">
        <v>14</v>
      </c>
      <c r="B40" s="422" t="s">
        <v>646</v>
      </c>
      <c r="C40" s="557" t="s">
        <v>647</v>
      </c>
      <c r="D40" s="398">
        <v>1</v>
      </c>
      <c r="E40" s="421">
        <v>2</v>
      </c>
      <c r="F40" s="398">
        <v>60</v>
      </c>
      <c r="G40" s="423">
        <v>70</v>
      </c>
      <c r="H40" s="395">
        <f>D40+F40</f>
        <v>61</v>
      </c>
      <c r="I40" s="395">
        <f>E40+G40</f>
        <v>72</v>
      </c>
    </row>
    <row r="41" spans="1:9" s="9" customFormat="1" ht="15.75" customHeight="1">
      <c r="A41" s="651">
        <v>15</v>
      </c>
      <c r="B41" s="424" t="s">
        <v>648</v>
      </c>
      <c r="C41" s="557" t="s">
        <v>649</v>
      </c>
      <c r="D41" s="398">
        <v>7</v>
      </c>
      <c r="E41" s="421">
        <v>7</v>
      </c>
      <c r="F41" s="398">
        <v>1254</v>
      </c>
      <c r="G41" s="423">
        <v>1550</v>
      </c>
      <c r="H41" s="395">
        <f>D41+F41</f>
        <v>1261</v>
      </c>
      <c r="I41" s="395">
        <f>E41+G41</f>
        <v>1557</v>
      </c>
    </row>
    <row r="42" spans="1:9" s="9" customFormat="1" ht="15" customHeight="1">
      <c r="A42" s="651">
        <v>16</v>
      </c>
      <c r="B42" s="422" t="s">
        <v>650</v>
      </c>
      <c r="C42" s="557" t="s">
        <v>651</v>
      </c>
      <c r="D42" s="398"/>
      <c r="E42" s="421">
        <v>1</v>
      </c>
      <c r="F42" s="398">
        <v>1001</v>
      </c>
      <c r="G42" s="419">
        <v>1000</v>
      </c>
      <c r="H42" s="395">
        <f>D42+F42</f>
        <v>1001</v>
      </c>
      <c r="I42" s="395">
        <f>E42+G42</f>
        <v>1001</v>
      </c>
    </row>
    <row r="43" spans="1:9" s="9" customFormat="1" ht="25.5">
      <c r="A43" s="651">
        <v>17</v>
      </c>
      <c r="B43" s="422" t="s">
        <v>652</v>
      </c>
      <c r="C43" s="557" t="s">
        <v>653</v>
      </c>
      <c r="D43" s="398">
        <v>1</v>
      </c>
      <c r="E43" s="421">
        <v>1</v>
      </c>
      <c r="F43" s="398">
        <v>169</v>
      </c>
      <c r="G43" s="423">
        <v>200</v>
      </c>
      <c r="H43" s="395">
        <f>D43+F43</f>
        <v>170</v>
      </c>
      <c r="I43" s="395">
        <f>E43+G43</f>
        <v>201</v>
      </c>
    </row>
    <row r="44" spans="1:9" s="9" customFormat="1" ht="16.5" customHeight="1">
      <c r="A44" s="651">
        <v>18</v>
      </c>
      <c r="B44" s="422" t="s">
        <v>654</v>
      </c>
      <c r="C44" s="557" t="s">
        <v>655</v>
      </c>
      <c r="D44" s="398">
        <v>56</v>
      </c>
      <c r="E44" s="421">
        <v>60</v>
      </c>
      <c r="F44" s="398">
        <v>2854</v>
      </c>
      <c r="G44" s="419">
        <v>3000</v>
      </c>
      <c r="H44" s="395">
        <f>D44+F44</f>
        <v>2910</v>
      </c>
      <c r="I44" s="395">
        <f>E44+G44</f>
        <v>3060</v>
      </c>
    </row>
    <row r="45" spans="1:9" s="9" customFormat="1">
      <c r="A45" s="651">
        <v>19</v>
      </c>
      <c r="B45" s="422" t="s">
        <v>656</v>
      </c>
      <c r="C45" s="557" t="s">
        <v>657</v>
      </c>
      <c r="D45" s="398">
        <v>3</v>
      </c>
      <c r="E45" s="421">
        <v>3</v>
      </c>
      <c r="F45" s="398">
        <v>91</v>
      </c>
      <c r="G45" s="423">
        <v>90</v>
      </c>
      <c r="H45" s="395">
        <f>D45+F45</f>
        <v>94</v>
      </c>
      <c r="I45" s="395">
        <f>E45+G45</f>
        <v>93</v>
      </c>
    </row>
    <row r="46" spans="1:9" s="9" customFormat="1">
      <c r="A46" s="651">
        <v>20</v>
      </c>
      <c r="B46" s="422" t="s">
        <v>658</v>
      </c>
      <c r="C46" s="557" t="s">
        <v>659</v>
      </c>
      <c r="D46" s="398">
        <v>14</v>
      </c>
      <c r="E46" s="421">
        <v>15</v>
      </c>
      <c r="F46" s="398">
        <v>2101</v>
      </c>
      <c r="G46" s="423">
        <v>2100</v>
      </c>
      <c r="H46" s="395">
        <f>D46+F46</f>
        <v>2115</v>
      </c>
      <c r="I46" s="395">
        <f>E46+G46</f>
        <v>2115</v>
      </c>
    </row>
    <row r="47" spans="1:9" s="9" customFormat="1">
      <c r="A47" s="651">
        <v>21</v>
      </c>
      <c r="B47" s="422" t="s">
        <v>660</v>
      </c>
      <c r="C47" s="557" t="s">
        <v>661</v>
      </c>
      <c r="D47" s="398">
        <v>9</v>
      </c>
      <c r="E47" s="421">
        <v>9</v>
      </c>
      <c r="F47" s="398">
        <v>2089</v>
      </c>
      <c r="G47" s="423">
        <v>2100</v>
      </c>
      <c r="H47" s="395">
        <f>D47+F47</f>
        <v>2098</v>
      </c>
      <c r="I47" s="395">
        <f>E47+G47</f>
        <v>2109</v>
      </c>
    </row>
    <row r="48" spans="1:9" s="9" customFormat="1">
      <c r="A48" s="651">
        <v>22</v>
      </c>
      <c r="B48" s="422" t="s">
        <v>662</v>
      </c>
      <c r="C48" s="557" t="s">
        <v>663</v>
      </c>
      <c r="D48" s="398">
        <v>11</v>
      </c>
      <c r="E48" s="421">
        <v>10</v>
      </c>
      <c r="F48" s="398">
        <v>2087</v>
      </c>
      <c r="G48" s="423">
        <v>2100</v>
      </c>
      <c r="H48" s="395">
        <f>D48+F48</f>
        <v>2098</v>
      </c>
      <c r="I48" s="395">
        <f>E48+G48</f>
        <v>2110</v>
      </c>
    </row>
    <row r="49" spans="1:11" s="9" customFormat="1">
      <c r="A49" s="651">
        <v>23</v>
      </c>
      <c r="B49" s="422" t="s">
        <v>664</v>
      </c>
      <c r="C49" s="557" t="s">
        <v>665</v>
      </c>
      <c r="D49" s="398"/>
      <c r="E49" s="421"/>
      <c r="F49" s="341"/>
      <c r="G49" s="423">
        <v>1</v>
      </c>
      <c r="H49" s="395">
        <f>D49+F49</f>
        <v>0</v>
      </c>
      <c r="I49" s="395">
        <f>E49+G49</f>
        <v>1</v>
      </c>
    </row>
    <row r="50" spans="1:11" s="9" customFormat="1">
      <c r="A50" s="651">
        <v>24</v>
      </c>
      <c r="B50" s="422" t="s">
        <v>666</v>
      </c>
      <c r="C50" s="557" t="s">
        <v>667</v>
      </c>
      <c r="D50" s="398"/>
      <c r="E50" s="421"/>
      <c r="F50" s="398">
        <v>9</v>
      </c>
      <c r="G50" s="423">
        <v>9</v>
      </c>
      <c r="H50" s="395">
        <f>D50+F50</f>
        <v>9</v>
      </c>
      <c r="I50" s="395">
        <f>E50+G50</f>
        <v>9</v>
      </c>
    </row>
    <row r="51" spans="1:11" s="9" customFormat="1" ht="18" customHeight="1">
      <c r="A51" s="651">
        <v>25</v>
      </c>
      <c r="B51" s="422" t="s">
        <v>668</v>
      </c>
      <c r="C51" s="557" t="s">
        <v>669</v>
      </c>
      <c r="D51" s="398"/>
      <c r="E51" s="421">
        <v>1</v>
      </c>
      <c r="F51" s="398">
        <v>1013</v>
      </c>
      <c r="G51" s="423">
        <v>1100</v>
      </c>
      <c r="H51" s="395">
        <f>D51+F51</f>
        <v>1013</v>
      </c>
      <c r="I51" s="395">
        <f>E51+G51</f>
        <v>1101</v>
      </c>
    </row>
    <row r="52" spans="1:11" s="9" customFormat="1">
      <c r="A52" s="651">
        <v>26</v>
      </c>
      <c r="B52" s="422" t="s">
        <v>670</v>
      </c>
      <c r="C52" s="557" t="s">
        <v>671</v>
      </c>
      <c r="D52" s="398">
        <v>18</v>
      </c>
      <c r="E52" s="421">
        <v>20</v>
      </c>
      <c r="F52" s="398">
        <v>2050</v>
      </c>
      <c r="G52" s="423">
        <v>2100</v>
      </c>
      <c r="H52" s="395">
        <f>D52+F52</f>
        <v>2068</v>
      </c>
      <c r="I52" s="395">
        <f>E52+G52</f>
        <v>2120</v>
      </c>
    </row>
    <row r="53" spans="1:11" s="9" customFormat="1">
      <c r="A53" s="651">
        <v>27</v>
      </c>
      <c r="B53" s="422" t="s">
        <v>672</v>
      </c>
      <c r="C53" s="557" t="s">
        <v>673</v>
      </c>
      <c r="D53" s="398"/>
      <c r="E53" s="421">
        <v>1</v>
      </c>
      <c r="F53" s="398">
        <v>9</v>
      </c>
      <c r="G53" s="423">
        <v>8</v>
      </c>
      <c r="H53" s="395">
        <f>D53+F53</f>
        <v>9</v>
      </c>
      <c r="I53" s="395">
        <f>E53+G53</f>
        <v>9</v>
      </c>
    </row>
    <row r="54" spans="1:11" s="9" customFormat="1">
      <c r="A54" s="651">
        <v>28</v>
      </c>
      <c r="B54" s="422" t="s">
        <v>674</v>
      </c>
      <c r="C54" s="557" t="s">
        <v>675</v>
      </c>
      <c r="D54" s="398">
        <v>35</v>
      </c>
      <c r="E54" s="421">
        <v>35</v>
      </c>
      <c r="F54" s="398">
        <v>1681</v>
      </c>
      <c r="G54" s="423">
        <v>1680</v>
      </c>
      <c r="H54" s="395">
        <f>D54+F54</f>
        <v>1716</v>
      </c>
      <c r="I54" s="395">
        <f>E54+G54</f>
        <v>1715</v>
      </c>
    </row>
    <row r="55" spans="1:11" s="9" customFormat="1" ht="25.5">
      <c r="A55" s="651">
        <v>29</v>
      </c>
      <c r="B55" s="422" t="s">
        <v>676</v>
      </c>
      <c r="C55" s="557" t="s">
        <v>677</v>
      </c>
      <c r="D55" s="398">
        <v>319</v>
      </c>
      <c r="E55" s="421">
        <v>320</v>
      </c>
      <c r="F55" s="398">
        <v>681</v>
      </c>
      <c r="G55" s="396">
        <v>680</v>
      </c>
      <c r="H55" s="395">
        <f>D55+F55</f>
        <v>1000</v>
      </c>
      <c r="I55" s="395">
        <f>E55+G55</f>
        <v>1000</v>
      </c>
    </row>
    <row r="56" spans="1:11" s="9" customFormat="1" ht="13.5" customHeight="1">
      <c r="A56" s="651">
        <v>30</v>
      </c>
      <c r="B56" s="422" t="s">
        <v>678</v>
      </c>
      <c r="C56" s="557" t="s">
        <v>679</v>
      </c>
      <c r="D56" s="398">
        <v>19</v>
      </c>
      <c r="E56" s="426">
        <v>20</v>
      </c>
      <c r="F56" s="398">
        <v>2962</v>
      </c>
      <c r="G56" s="423">
        <v>3200</v>
      </c>
      <c r="H56" s="395">
        <f>D56+F56</f>
        <v>2981</v>
      </c>
      <c r="I56" s="395">
        <f>E56+G56</f>
        <v>3220</v>
      </c>
    </row>
    <row r="57" spans="1:11" s="56" customFormat="1" ht="18" customHeight="1">
      <c r="A57" s="651">
        <v>31</v>
      </c>
      <c r="B57" s="422" t="s">
        <v>680</v>
      </c>
      <c r="C57" s="557" t="s">
        <v>681</v>
      </c>
      <c r="D57" s="398">
        <v>4</v>
      </c>
      <c r="E57" s="421">
        <v>3</v>
      </c>
      <c r="F57" s="398">
        <v>191</v>
      </c>
      <c r="G57" s="423">
        <v>300</v>
      </c>
      <c r="H57" s="395">
        <f>D57+F57</f>
        <v>195</v>
      </c>
      <c r="I57" s="395">
        <f>E57+G57</f>
        <v>303</v>
      </c>
      <c r="J57" s="4"/>
      <c r="K57" s="192"/>
    </row>
    <row r="58" spans="1:11" s="56" customFormat="1" ht="15" customHeight="1">
      <c r="A58" s="651">
        <v>32</v>
      </c>
      <c r="B58" s="422" t="s">
        <v>682</v>
      </c>
      <c r="C58" s="557" t="s">
        <v>683</v>
      </c>
      <c r="D58" s="398"/>
      <c r="E58" s="421">
        <v>1</v>
      </c>
      <c r="F58" s="398">
        <v>1</v>
      </c>
      <c r="G58" s="423">
        <v>2</v>
      </c>
      <c r="H58" s="395">
        <f>D58+F58</f>
        <v>1</v>
      </c>
      <c r="I58" s="395">
        <f>E58+G58</f>
        <v>3</v>
      </c>
      <c r="J58" s="4"/>
      <c r="K58" s="192"/>
    </row>
    <row r="59" spans="1:11" ht="15.95" customHeight="1">
      <c r="A59" s="651">
        <v>33</v>
      </c>
      <c r="B59" s="422" t="s">
        <v>684</v>
      </c>
      <c r="C59" s="557" t="s">
        <v>685</v>
      </c>
      <c r="D59" s="398">
        <v>111</v>
      </c>
      <c r="E59" s="421">
        <v>110</v>
      </c>
      <c r="F59" s="398">
        <v>24</v>
      </c>
      <c r="G59" s="423">
        <v>30</v>
      </c>
      <c r="H59" s="395">
        <f>D59+F59</f>
        <v>135</v>
      </c>
      <c r="I59" s="395">
        <f>E59+G59</f>
        <v>140</v>
      </c>
    </row>
    <row r="60" spans="1:11" ht="15.95" customHeight="1">
      <c r="A60" s="651">
        <v>34</v>
      </c>
      <c r="B60" s="422" t="s">
        <v>686</v>
      </c>
      <c r="C60" s="557" t="s">
        <v>687</v>
      </c>
      <c r="D60" s="398">
        <v>9</v>
      </c>
      <c r="E60" s="421">
        <v>9</v>
      </c>
      <c r="F60" s="398">
        <v>2701</v>
      </c>
      <c r="G60" s="423">
        <v>2700</v>
      </c>
      <c r="H60" s="395">
        <f>D60+F60</f>
        <v>2710</v>
      </c>
      <c r="I60" s="395">
        <f>E60+G60</f>
        <v>2709</v>
      </c>
    </row>
    <row r="61" spans="1:11" ht="15.95" customHeight="1">
      <c r="A61" s="651">
        <v>35</v>
      </c>
      <c r="B61" s="422" t="s">
        <v>688</v>
      </c>
      <c r="C61" s="557" t="s">
        <v>689</v>
      </c>
      <c r="D61" s="398">
        <v>18</v>
      </c>
      <c r="E61" s="421">
        <v>20</v>
      </c>
      <c r="F61" s="398">
        <v>2018</v>
      </c>
      <c r="G61" s="423">
        <v>2050</v>
      </c>
      <c r="H61" s="395">
        <f>D61+F61</f>
        <v>2036</v>
      </c>
      <c r="I61" s="395">
        <f>E61+G61</f>
        <v>2070</v>
      </c>
    </row>
    <row r="62" spans="1:11" ht="15.95" customHeight="1">
      <c r="A62" s="651">
        <v>36</v>
      </c>
      <c r="B62" s="422" t="s">
        <v>690</v>
      </c>
      <c r="C62" s="557" t="s">
        <v>691</v>
      </c>
      <c r="D62" s="398"/>
      <c r="E62" s="421">
        <v>1</v>
      </c>
      <c r="F62" s="398">
        <v>204</v>
      </c>
      <c r="G62" s="423">
        <v>210</v>
      </c>
      <c r="H62" s="395">
        <f>D62+F62</f>
        <v>204</v>
      </c>
      <c r="I62" s="395">
        <f>E62+G62</f>
        <v>211</v>
      </c>
    </row>
    <row r="63" spans="1:11" ht="15.95" customHeight="1">
      <c r="A63" s="651">
        <v>37</v>
      </c>
      <c r="B63" s="554" t="s">
        <v>692</v>
      </c>
      <c r="C63" s="557" t="s">
        <v>693</v>
      </c>
      <c r="D63" s="398"/>
      <c r="E63" s="421">
        <v>1</v>
      </c>
      <c r="F63" s="398">
        <v>1041</v>
      </c>
      <c r="G63" s="423">
        <v>1200</v>
      </c>
      <c r="H63" s="395">
        <f>D63+F63</f>
        <v>1041</v>
      </c>
      <c r="I63" s="395">
        <f>E63+G63</f>
        <v>1201</v>
      </c>
    </row>
    <row r="64" spans="1:11" ht="15.95" customHeight="1">
      <c r="A64" s="651">
        <v>38</v>
      </c>
      <c r="B64" s="422" t="s">
        <v>694</v>
      </c>
      <c r="C64" s="557" t="s">
        <v>695</v>
      </c>
      <c r="D64" s="398">
        <v>12</v>
      </c>
      <c r="E64" s="421">
        <v>12</v>
      </c>
      <c r="F64" s="398">
        <v>2097</v>
      </c>
      <c r="G64" s="423">
        <v>2100</v>
      </c>
      <c r="H64" s="395">
        <f>D64+F64</f>
        <v>2109</v>
      </c>
      <c r="I64" s="395">
        <f>E64+G64</f>
        <v>2112</v>
      </c>
    </row>
    <row r="65" spans="1:9" ht="15.95" customHeight="1">
      <c r="A65" s="651">
        <v>39</v>
      </c>
      <c r="B65" s="556" t="s">
        <v>696</v>
      </c>
      <c r="C65" s="425" t="s">
        <v>697</v>
      </c>
      <c r="D65" s="341">
        <v>1</v>
      </c>
      <c r="E65" s="426">
        <v>1</v>
      </c>
      <c r="F65" s="341"/>
      <c r="G65" s="419">
        <v>2</v>
      </c>
      <c r="H65" s="395">
        <f>D65+F65</f>
        <v>1</v>
      </c>
      <c r="I65" s="395">
        <f>E65+G65</f>
        <v>3</v>
      </c>
    </row>
    <row r="66" spans="1:9" ht="15.95" customHeight="1">
      <c r="A66" s="651">
        <v>40</v>
      </c>
      <c r="B66" s="422" t="s">
        <v>698</v>
      </c>
      <c r="C66" s="436" t="s">
        <v>699</v>
      </c>
      <c r="D66" s="398">
        <v>1</v>
      </c>
      <c r="E66" s="421">
        <v>1</v>
      </c>
      <c r="F66" s="398">
        <v>4</v>
      </c>
      <c r="G66" s="423">
        <v>10</v>
      </c>
      <c r="H66" s="395">
        <f>D66+F66</f>
        <v>5</v>
      </c>
      <c r="I66" s="395">
        <f>E66+G66</f>
        <v>11</v>
      </c>
    </row>
    <row r="67" spans="1:9" ht="15.95" customHeight="1">
      <c r="A67" s="651">
        <v>41</v>
      </c>
      <c r="B67" s="422" t="s">
        <v>700</v>
      </c>
      <c r="C67" s="557" t="s">
        <v>701</v>
      </c>
      <c r="D67" s="398">
        <v>20</v>
      </c>
      <c r="E67" s="421">
        <v>20</v>
      </c>
      <c r="F67" s="398">
        <v>2961</v>
      </c>
      <c r="G67" s="423">
        <v>3200</v>
      </c>
      <c r="H67" s="395">
        <f>D67+F67</f>
        <v>2981</v>
      </c>
      <c r="I67" s="395">
        <f>E67+G67</f>
        <v>3220</v>
      </c>
    </row>
    <row r="68" spans="1:9" ht="15.95" customHeight="1">
      <c r="A68" s="651">
        <v>42</v>
      </c>
      <c r="B68" s="652" t="s">
        <v>972</v>
      </c>
      <c r="C68" s="653" t="s">
        <v>973</v>
      </c>
      <c r="D68" s="341">
        <v>291</v>
      </c>
      <c r="E68" s="426">
        <v>290</v>
      </c>
      <c r="F68" s="341">
        <v>117</v>
      </c>
      <c r="G68" s="419">
        <v>120</v>
      </c>
      <c r="H68" s="395">
        <f>D68+F68</f>
        <v>408</v>
      </c>
      <c r="I68" s="395">
        <f>E68+G68</f>
        <v>410</v>
      </c>
    </row>
    <row r="69" spans="1:9" ht="15.95" customHeight="1">
      <c r="A69" s="651">
        <v>43</v>
      </c>
      <c r="B69" s="422" t="s">
        <v>702</v>
      </c>
      <c r="C69" s="557" t="s">
        <v>703</v>
      </c>
      <c r="D69" s="398"/>
      <c r="E69" s="421"/>
      <c r="F69" s="398"/>
      <c r="G69" s="423">
        <v>1</v>
      </c>
      <c r="H69" s="395">
        <f>D69+F69</f>
        <v>0</v>
      </c>
      <c r="I69" s="395">
        <f>E69+G69</f>
        <v>1</v>
      </c>
    </row>
    <row r="70" spans="1:9" ht="24" customHeight="1">
      <c r="A70" s="651">
        <v>44</v>
      </c>
      <c r="B70" s="422" t="s">
        <v>704</v>
      </c>
      <c r="C70" s="557" t="s">
        <v>705</v>
      </c>
      <c r="D70" s="398"/>
      <c r="E70" s="421">
        <v>1</v>
      </c>
      <c r="F70" s="398"/>
      <c r="G70" s="423">
        <v>1</v>
      </c>
      <c r="H70" s="395">
        <f>D70+F70</f>
        <v>0</v>
      </c>
      <c r="I70" s="395">
        <f>E70+G70</f>
        <v>2</v>
      </c>
    </row>
    <row r="71" spans="1:9" ht="24" customHeight="1">
      <c r="A71" s="651">
        <v>45</v>
      </c>
      <c r="B71" s="422" t="s">
        <v>706</v>
      </c>
      <c r="C71" s="557" t="s">
        <v>707</v>
      </c>
      <c r="D71" s="398"/>
      <c r="E71" s="421"/>
      <c r="F71" s="398">
        <v>6</v>
      </c>
      <c r="G71" s="423">
        <v>6</v>
      </c>
      <c r="H71" s="395">
        <f>D71+F71</f>
        <v>6</v>
      </c>
      <c r="I71" s="395">
        <f>E71+G71</f>
        <v>6</v>
      </c>
    </row>
    <row r="72" spans="1:9" ht="27" customHeight="1">
      <c r="A72" s="651">
        <v>46</v>
      </c>
      <c r="B72" s="422" t="s">
        <v>708</v>
      </c>
      <c r="C72" s="557" t="s">
        <v>709</v>
      </c>
      <c r="D72" s="398"/>
      <c r="E72" s="421">
        <v>1</v>
      </c>
      <c r="F72" s="398">
        <v>1</v>
      </c>
      <c r="G72" s="423">
        <v>2</v>
      </c>
      <c r="H72" s="395">
        <f>D72+F72</f>
        <v>1</v>
      </c>
      <c r="I72" s="395">
        <f>E72+G72</f>
        <v>3</v>
      </c>
    </row>
    <row r="73" spans="1:9" ht="25.5" customHeight="1">
      <c r="A73" s="651">
        <v>47</v>
      </c>
      <c r="B73" s="422" t="s">
        <v>710</v>
      </c>
      <c r="C73" s="557" t="s">
        <v>711</v>
      </c>
      <c r="D73" s="398"/>
      <c r="E73" s="421">
        <v>1</v>
      </c>
      <c r="F73" s="398">
        <v>176</v>
      </c>
      <c r="G73" s="423">
        <v>200</v>
      </c>
      <c r="H73" s="395">
        <f>D73+F73</f>
        <v>176</v>
      </c>
      <c r="I73" s="395">
        <f>E73+G73</f>
        <v>201</v>
      </c>
    </row>
    <row r="74" spans="1:9" ht="24" customHeight="1">
      <c r="A74" s="651">
        <v>48</v>
      </c>
      <c r="B74" s="422" t="s">
        <v>712</v>
      </c>
      <c r="C74" s="557" t="s">
        <v>713</v>
      </c>
      <c r="D74" s="398"/>
      <c r="E74" s="421">
        <v>1</v>
      </c>
      <c r="F74" s="398">
        <v>11</v>
      </c>
      <c r="G74" s="423">
        <v>20</v>
      </c>
      <c r="H74" s="395">
        <f>D74+F74</f>
        <v>11</v>
      </c>
      <c r="I74" s="395">
        <f>E74+G74</f>
        <v>21</v>
      </c>
    </row>
    <row r="75" spans="1:9" ht="28.5" customHeight="1">
      <c r="A75" s="651">
        <v>49</v>
      </c>
      <c r="B75" s="522" t="s">
        <v>714</v>
      </c>
      <c r="C75" s="523" t="s">
        <v>715</v>
      </c>
      <c r="D75" s="524"/>
      <c r="E75" s="525"/>
      <c r="F75" s="524"/>
      <c r="G75" s="427">
        <v>1</v>
      </c>
      <c r="H75" s="521">
        <f>D75+F75</f>
        <v>0</v>
      </c>
      <c r="I75" s="521">
        <f>E75+G75</f>
        <v>1</v>
      </c>
    </row>
    <row r="76" spans="1:9" ht="18" customHeight="1">
      <c r="A76" s="814" t="s">
        <v>832</v>
      </c>
      <c r="B76" s="814"/>
      <c r="C76" s="814"/>
      <c r="D76" s="577">
        <f t="shared" ref="D76:I76" si="2">SUM(D77:D79)</f>
        <v>54</v>
      </c>
      <c r="E76" s="577">
        <f t="shared" si="2"/>
        <v>41</v>
      </c>
      <c r="F76" s="577">
        <f t="shared" si="2"/>
        <v>1917</v>
      </c>
      <c r="G76" s="577">
        <f t="shared" si="2"/>
        <v>660</v>
      </c>
      <c r="H76" s="577">
        <f t="shared" si="2"/>
        <v>1971</v>
      </c>
      <c r="I76" s="577">
        <f t="shared" si="2"/>
        <v>701</v>
      </c>
    </row>
    <row r="77" spans="1:9" ht="39.75" customHeight="1">
      <c r="A77" s="570">
        <v>1</v>
      </c>
      <c r="B77" s="520" t="s">
        <v>826</v>
      </c>
      <c r="C77" s="560" t="s">
        <v>827</v>
      </c>
      <c r="D77" s="341">
        <v>1</v>
      </c>
      <c r="E77" s="341">
        <v>1</v>
      </c>
      <c r="F77" s="341"/>
      <c r="G77" s="341"/>
      <c r="H77" s="341">
        <f>D77+F77</f>
        <v>1</v>
      </c>
      <c r="I77" s="341">
        <f>E77+G77</f>
        <v>1</v>
      </c>
    </row>
    <row r="78" spans="1:9" ht="28.5" customHeight="1">
      <c r="A78" s="431">
        <v>2</v>
      </c>
      <c r="B78" s="526" t="s">
        <v>833</v>
      </c>
      <c r="C78" s="563" t="s">
        <v>834</v>
      </c>
      <c r="D78" s="341">
        <v>26</v>
      </c>
      <c r="E78" s="341">
        <v>20</v>
      </c>
      <c r="F78" s="341">
        <v>960</v>
      </c>
      <c r="G78" s="341">
        <v>330</v>
      </c>
      <c r="H78" s="341">
        <f>D78+F78</f>
        <v>986</v>
      </c>
      <c r="I78" s="341">
        <f>E78+G78</f>
        <v>350</v>
      </c>
    </row>
    <row r="79" spans="1:9" ht="16.5" customHeight="1">
      <c r="A79" s="431">
        <v>3</v>
      </c>
      <c r="B79" s="526" t="s">
        <v>835</v>
      </c>
      <c r="C79" s="563" t="s">
        <v>836</v>
      </c>
      <c r="D79" s="341">
        <v>27</v>
      </c>
      <c r="E79" s="341">
        <v>20</v>
      </c>
      <c r="F79" s="341">
        <v>957</v>
      </c>
      <c r="G79" s="341">
        <v>330</v>
      </c>
      <c r="H79" s="341">
        <f>D79+F79</f>
        <v>984</v>
      </c>
      <c r="I79" s="341">
        <f>E79+G79</f>
        <v>350</v>
      </c>
    </row>
    <row r="80" spans="1:9" ht="18" customHeight="1">
      <c r="A80" s="767" t="s">
        <v>716</v>
      </c>
      <c r="B80" s="767"/>
      <c r="C80" s="767"/>
      <c r="D80" s="572">
        <f t="shared" ref="D80:I80" si="3">SUM(D81:D86)</f>
        <v>0</v>
      </c>
      <c r="E80" s="572">
        <f t="shared" si="3"/>
        <v>2</v>
      </c>
      <c r="F80" s="572">
        <f t="shared" si="3"/>
        <v>1099</v>
      </c>
      <c r="G80" s="572">
        <f t="shared" si="3"/>
        <v>1305</v>
      </c>
      <c r="H80" s="572">
        <f t="shared" si="3"/>
        <v>1099</v>
      </c>
      <c r="I80" s="572">
        <f t="shared" si="3"/>
        <v>1307</v>
      </c>
    </row>
    <row r="81" spans="1:9" ht="15.95" customHeight="1">
      <c r="A81" s="428">
        <v>1</v>
      </c>
      <c r="B81" s="429" t="s">
        <v>717</v>
      </c>
      <c r="C81" s="430" t="s">
        <v>962</v>
      </c>
      <c r="D81" s="396"/>
      <c r="E81" s="396">
        <v>1</v>
      </c>
      <c r="F81" s="396">
        <v>1097</v>
      </c>
      <c r="G81" s="396">
        <v>1300</v>
      </c>
      <c r="H81" s="396">
        <f>D81+F81</f>
        <v>1097</v>
      </c>
      <c r="I81" s="396">
        <f>E81+G81</f>
        <v>1301</v>
      </c>
    </row>
    <row r="82" spans="1:9" ht="15.95" customHeight="1">
      <c r="A82" s="431">
        <v>2</v>
      </c>
      <c r="B82" s="422" t="s">
        <v>719</v>
      </c>
      <c r="C82" s="557" t="s">
        <v>963</v>
      </c>
      <c r="D82" s="398"/>
      <c r="E82" s="398"/>
      <c r="F82" s="398"/>
      <c r="G82" s="398">
        <v>1</v>
      </c>
      <c r="H82" s="396">
        <f>D82+F82</f>
        <v>0</v>
      </c>
      <c r="I82" s="396">
        <f>E82+G82</f>
        <v>1</v>
      </c>
    </row>
    <row r="83" spans="1:9" ht="15.95" customHeight="1">
      <c r="A83" s="431">
        <v>3</v>
      </c>
      <c r="B83" s="422" t="s">
        <v>721</v>
      </c>
      <c r="C83" s="557" t="s">
        <v>722</v>
      </c>
      <c r="D83" s="398"/>
      <c r="E83" s="398"/>
      <c r="F83" s="398"/>
      <c r="G83" s="398">
        <v>1</v>
      </c>
      <c r="H83" s="396">
        <f>D83+F83</f>
        <v>0</v>
      </c>
      <c r="I83" s="396">
        <f>E83+G83</f>
        <v>1</v>
      </c>
    </row>
    <row r="84" spans="1:9" ht="15.95" customHeight="1">
      <c r="A84" s="431">
        <v>4</v>
      </c>
      <c r="B84" s="422" t="s">
        <v>723</v>
      </c>
      <c r="C84" s="557" t="s">
        <v>724</v>
      </c>
      <c r="D84" s="398"/>
      <c r="E84" s="398"/>
      <c r="F84" s="398"/>
      <c r="G84" s="398">
        <v>1</v>
      </c>
      <c r="H84" s="396">
        <f>D84+F84</f>
        <v>0</v>
      </c>
      <c r="I84" s="396">
        <f>E84+G84</f>
        <v>1</v>
      </c>
    </row>
    <row r="85" spans="1:9" ht="15.95" customHeight="1">
      <c r="A85" s="431">
        <v>5</v>
      </c>
      <c r="B85" s="422" t="s">
        <v>725</v>
      </c>
      <c r="C85" s="557" t="s">
        <v>964</v>
      </c>
      <c r="D85" s="398"/>
      <c r="E85" s="398"/>
      <c r="F85" s="398"/>
      <c r="G85" s="398">
        <v>1</v>
      </c>
      <c r="H85" s="396">
        <f>D85+F85</f>
        <v>0</v>
      </c>
      <c r="I85" s="396">
        <f>E85+G85</f>
        <v>1</v>
      </c>
    </row>
    <row r="86" spans="1:9" ht="15.95" customHeight="1" thickBot="1">
      <c r="A86" s="432">
        <v>6</v>
      </c>
      <c r="B86" s="564" t="s">
        <v>727</v>
      </c>
      <c r="C86" s="565" t="s">
        <v>728</v>
      </c>
      <c r="D86" s="411"/>
      <c r="E86" s="411">
        <v>1</v>
      </c>
      <c r="F86" s="411">
        <v>2</v>
      </c>
      <c r="G86" s="411">
        <v>1</v>
      </c>
      <c r="H86" s="411">
        <f>D86+F86</f>
        <v>2</v>
      </c>
      <c r="I86" s="411">
        <f>E86+G86</f>
        <v>2</v>
      </c>
    </row>
    <row r="87" spans="1:9" ht="15.95" customHeight="1" thickTop="1">
      <c r="A87" s="809" t="s">
        <v>113</v>
      </c>
      <c r="B87" s="810"/>
      <c r="C87" s="810"/>
      <c r="D87" s="433">
        <v>380</v>
      </c>
      <c r="E87" s="433">
        <v>385</v>
      </c>
      <c r="F87" s="433">
        <v>2743</v>
      </c>
      <c r="G87" s="434">
        <v>2855</v>
      </c>
      <c r="H87" s="434">
        <f>D87+F87</f>
        <v>3123</v>
      </c>
      <c r="I87" s="433">
        <f>E87+G87</f>
        <v>3240</v>
      </c>
    </row>
    <row r="88" spans="1:9">
      <c r="A88" s="809" t="s">
        <v>7</v>
      </c>
      <c r="B88" s="810"/>
      <c r="C88" s="810"/>
      <c r="D88" s="435">
        <f t="shared" ref="D88:I88" si="4">D8+D26+D76+D80</f>
        <v>1562</v>
      </c>
      <c r="E88" s="435">
        <f t="shared" si="4"/>
        <v>1584</v>
      </c>
      <c r="F88" s="435">
        <f t="shared" si="4"/>
        <v>52822</v>
      </c>
      <c r="G88" s="435">
        <f t="shared" si="4"/>
        <v>54883</v>
      </c>
      <c r="H88" s="435">
        <f t="shared" si="4"/>
        <v>54384</v>
      </c>
      <c r="I88" s="435">
        <f t="shared" si="4"/>
        <v>56467</v>
      </c>
    </row>
    <row r="89" spans="1:9">
      <c r="A89" s="811" t="s">
        <v>114</v>
      </c>
      <c r="B89" s="812"/>
      <c r="C89" s="812"/>
      <c r="D89" s="435">
        <f t="shared" ref="D89:I89" si="5">D8+D26+D76+D80</f>
        <v>1562</v>
      </c>
      <c r="E89" s="435">
        <f t="shared" si="5"/>
        <v>1584</v>
      </c>
      <c r="F89" s="435">
        <f t="shared" si="5"/>
        <v>52822</v>
      </c>
      <c r="G89" s="435">
        <f t="shared" si="5"/>
        <v>54883</v>
      </c>
      <c r="H89" s="435">
        <f t="shared" si="5"/>
        <v>54384</v>
      </c>
      <c r="I89" s="435">
        <f t="shared" si="5"/>
        <v>56467</v>
      </c>
    </row>
  </sheetData>
  <mergeCells count="13">
    <mergeCell ref="H6:I6"/>
    <mergeCell ref="A6:A7"/>
    <mergeCell ref="B6:B7"/>
    <mergeCell ref="C6:C7"/>
    <mergeCell ref="D6:E6"/>
    <mergeCell ref="F6:G6"/>
    <mergeCell ref="A88:C88"/>
    <mergeCell ref="A89:C89"/>
    <mergeCell ref="A8:C8"/>
    <mergeCell ref="A26:C26"/>
    <mergeCell ref="A80:C80"/>
    <mergeCell ref="A87:C87"/>
    <mergeCell ref="A76:C76"/>
  </mergeCells>
  <printOptions horizontalCentered="1"/>
  <pageMargins left="0.15748031496062992" right="0.15748031496062992" top="0.39370078740157483" bottom="0.19685039370078741" header="0.51181102362204722" footer="0.51181102362204722"/>
  <pageSetup paperSize="9" fitToHeight="0" orientation="landscape" r:id="rId1"/>
  <headerFooter alignWithMargins="0"/>
  <rowBreaks count="1" manualBreakCount="1">
    <brk id="66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4"/>
  <sheetViews>
    <sheetView view="pageBreakPreview" zoomScaleNormal="100" zoomScaleSheetLayoutView="100" workbookViewId="0">
      <selection activeCell="P15" sqref="P15"/>
    </sheetView>
  </sheetViews>
  <sheetFormatPr defaultRowHeight="12.75"/>
  <cols>
    <col min="1" max="1" width="7.42578125" style="10" customWidth="1"/>
    <col min="2" max="2" width="40.85546875" style="10" customWidth="1"/>
    <col min="3" max="3" width="11.42578125" style="10" customWidth="1"/>
    <col min="4" max="4" width="8.28515625" style="10" customWidth="1"/>
    <col min="5" max="5" width="8" style="10" customWidth="1"/>
    <col min="6" max="6" width="8.5703125" style="10" customWidth="1"/>
    <col min="7" max="7" width="8.140625" style="10" customWidth="1"/>
    <col min="8" max="8" width="9.42578125" style="10" customWidth="1"/>
    <col min="9" max="11" width="8" style="10" bestFit="1" customWidth="1"/>
    <col min="12" max="13" width="8" style="11" bestFit="1" customWidth="1"/>
    <col min="14" max="15" width="8" style="10" bestFit="1" customWidth="1"/>
    <col min="16" max="17" width="8" style="11" bestFit="1" customWidth="1"/>
    <col min="18" max="16384" width="9.140625" style="11"/>
  </cols>
  <sheetData>
    <row r="1" spans="1:18" s="31" customFormat="1" ht="15.75">
      <c r="A1" s="134"/>
      <c r="B1" s="135" t="s">
        <v>141</v>
      </c>
      <c r="C1" s="126" t="str">
        <f>Kadar.ode.!C1</f>
        <v>Институт за лечење и рехабилитацију "Нишка Бања"</v>
      </c>
      <c r="D1" s="130"/>
      <c r="E1" s="130"/>
      <c r="F1" s="130"/>
      <c r="G1" s="130"/>
      <c r="H1" s="132"/>
      <c r="P1" s="14"/>
      <c r="Q1" s="14"/>
      <c r="R1" s="33"/>
    </row>
    <row r="2" spans="1:18" s="31" customFormat="1" ht="15.75">
      <c r="A2" s="134"/>
      <c r="B2" s="135" t="s">
        <v>142</v>
      </c>
      <c r="C2" s="126" t="str">
        <f>Kadar.ode.!C2</f>
        <v>07210582</v>
      </c>
      <c r="D2" s="130"/>
      <c r="E2" s="130"/>
      <c r="F2" s="130"/>
      <c r="G2" s="130"/>
      <c r="H2" s="132"/>
      <c r="P2" s="14"/>
      <c r="Q2" s="14"/>
      <c r="R2" s="33"/>
    </row>
    <row r="3" spans="1:18" s="31" customFormat="1" ht="15.75">
      <c r="A3" s="134"/>
      <c r="B3" s="135"/>
      <c r="C3" s="126"/>
      <c r="D3" s="130"/>
      <c r="E3" s="130"/>
      <c r="F3" s="130"/>
      <c r="G3" s="130"/>
      <c r="H3" s="132"/>
      <c r="P3" s="14"/>
      <c r="Q3" s="14"/>
      <c r="R3" s="33"/>
    </row>
    <row r="4" spans="1:18" s="31" customFormat="1" ht="15.75">
      <c r="A4" s="134"/>
      <c r="B4" s="135" t="s">
        <v>307</v>
      </c>
      <c r="C4" s="127" t="s">
        <v>220</v>
      </c>
      <c r="D4" s="131"/>
      <c r="E4" s="131"/>
      <c r="F4" s="131"/>
      <c r="G4" s="131"/>
      <c r="H4" s="133"/>
      <c r="P4" s="14"/>
      <c r="Q4" s="14"/>
    </row>
    <row r="5" spans="1:18" s="31" customFormat="1" ht="13.5" customHeight="1">
      <c r="A5" s="34"/>
      <c r="B5" s="34"/>
      <c r="C5" s="34"/>
      <c r="D5" s="34"/>
      <c r="E5" s="34"/>
      <c r="F5" s="34"/>
      <c r="G5" s="34"/>
      <c r="H5" s="30"/>
      <c r="I5" s="30"/>
      <c r="J5" s="30"/>
      <c r="K5" s="30"/>
      <c r="N5" s="30"/>
      <c r="O5" s="30"/>
      <c r="P5" s="14"/>
      <c r="Q5" s="14"/>
    </row>
    <row r="6" spans="1:18" s="31" customFormat="1" ht="12.75" customHeight="1">
      <c r="A6" s="827" t="s">
        <v>52</v>
      </c>
      <c r="B6" s="828" t="s">
        <v>181</v>
      </c>
      <c r="C6" s="828" t="s">
        <v>244</v>
      </c>
      <c r="D6" s="826" t="s">
        <v>326</v>
      </c>
      <c r="E6" s="829" t="s">
        <v>87</v>
      </c>
      <c r="F6" s="829"/>
      <c r="G6" s="829"/>
      <c r="H6" s="829"/>
    </row>
    <row r="7" spans="1:18" s="35" customFormat="1" ht="12.75" customHeight="1">
      <c r="A7" s="827"/>
      <c r="B7" s="828"/>
      <c r="C7" s="828"/>
      <c r="D7" s="826"/>
      <c r="E7" s="828" t="s">
        <v>1025</v>
      </c>
      <c r="F7" s="828"/>
      <c r="G7" s="828" t="s">
        <v>976</v>
      </c>
      <c r="H7" s="828"/>
    </row>
    <row r="8" spans="1:18" s="35" customFormat="1" ht="22.5">
      <c r="A8" s="827"/>
      <c r="B8" s="828"/>
      <c r="C8" s="828"/>
      <c r="D8" s="826"/>
      <c r="E8" s="110" t="s">
        <v>14</v>
      </c>
      <c r="F8" s="110" t="s">
        <v>49</v>
      </c>
      <c r="G8" s="110" t="s">
        <v>14</v>
      </c>
      <c r="H8" s="110" t="s">
        <v>49</v>
      </c>
    </row>
    <row r="9" spans="1:18" s="35" customFormat="1" ht="51" customHeight="1">
      <c r="A9" s="168"/>
      <c r="B9" s="823" t="s">
        <v>328</v>
      </c>
      <c r="C9" s="824"/>
      <c r="D9" s="824"/>
      <c r="E9" s="824"/>
      <c r="F9" s="824"/>
      <c r="G9" s="824"/>
      <c r="H9" s="825"/>
    </row>
    <row r="10" spans="1:18" s="35" customFormat="1">
      <c r="A10" s="111" t="s">
        <v>312</v>
      </c>
      <c r="B10" s="218" t="s">
        <v>186</v>
      </c>
      <c r="C10" s="111" t="s">
        <v>327</v>
      </c>
      <c r="D10" s="112">
        <v>5889.37</v>
      </c>
      <c r="E10" s="217"/>
      <c r="F10" s="103">
        <f t="shared" ref="F10:F16" si="0">D10*E10</f>
        <v>0</v>
      </c>
      <c r="G10" s="217"/>
      <c r="H10" s="103">
        <f t="shared" ref="H10:H17" si="1">D10*G10</f>
        <v>0</v>
      </c>
    </row>
    <row r="11" spans="1:18" s="35" customFormat="1">
      <c r="A11" s="111" t="s">
        <v>313</v>
      </c>
      <c r="B11" s="218" t="s">
        <v>314</v>
      </c>
      <c r="C11" s="111" t="s">
        <v>327</v>
      </c>
      <c r="D11" s="112">
        <v>5889.37</v>
      </c>
      <c r="E11" s="217"/>
      <c r="F11" s="103">
        <f t="shared" si="0"/>
        <v>0</v>
      </c>
      <c r="G11" s="217"/>
      <c r="H11" s="103">
        <f t="shared" si="1"/>
        <v>0</v>
      </c>
    </row>
    <row r="12" spans="1:18" s="35" customFormat="1">
      <c r="A12" s="111" t="s">
        <v>315</v>
      </c>
      <c r="B12" s="218" t="s">
        <v>316</v>
      </c>
      <c r="C12" s="111" t="s">
        <v>327</v>
      </c>
      <c r="D12" s="112">
        <v>7067.24</v>
      </c>
      <c r="E12" s="217">
        <v>419</v>
      </c>
      <c r="F12" s="103">
        <f t="shared" si="0"/>
        <v>2961173.56</v>
      </c>
      <c r="G12" s="217">
        <v>363</v>
      </c>
      <c r="H12" s="103">
        <f t="shared" si="1"/>
        <v>2565408.12</v>
      </c>
    </row>
    <row r="13" spans="1:18" s="35" customFormat="1">
      <c r="A13" s="111" t="s">
        <v>317</v>
      </c>
      <c r="B13" s="218" t="s">
        <v>318</v>
      </c>
      <c r="C13" s="111" t="s">
        <v>327</v>
      </c>
      <c r="D13" s="112">
        <v>3121.37</v>
      </c>
      <c r="E13" s="217"/>
      <c r="F13" s="103">
        <f t="shared" si="0"/>
        <v>0</v>
      </c>
      <c r="G13" s="217"/>
      <c r="H13" s="103">
        <f t="shared" si="1"/>
        <v>0</v>
      </c>
    </row>
    <row r="14" spans="1:18" s="35" customFormat="1">
      <c r="A14" s="111" t="s">
        <v>319</v>
      </c>
      <c r="B14" s="218" t="s">
        <v>320</v>
      </c>
      <c r="C14" s="111" t="s">
        <v>327</v>
      </c>
      <c r="D14" s="112">
        <v>3710.3</v>
      </c>
      <c r="E14" s="217">
        <v>6</v>
      </c>
      <c r="F14" s="103">
        <f t="shared" si="0"/>
        <v>22261.800000000003</v>
      </c>
      <c r="G14" s="217">
        <v>6</v>
      </c>
      <c r="H14" s="103">
        <f t="shared" si="1"/>
        <v>22261.800000000003</v>
      </c>
    </row>
    <row r="15" spans="1:18" s="35" customFormat="1">
      <c r="A15" s="111" t="s">
        <v>321</v>
      </c>
      <c r="B15" s="218" t="s">
        <v>212</v>
      </c>
      <c r="C15" s="111" t="s">
        <v>327</v>
      </c>
      <c r="D15" s="112">
        <v>2179.0700000000002</v>
      </c>
      <c r="E15" s="217"/>
      <c r="F15" s="103">
        <f t="shared" si="0"/>
        <v>0</v>
      </c>
      <c r="G15" s="217"/>
      <c r="H15" s="103">
        <f t="shared" si="1"/>
        <v>0</v>
      </c>
    </row>
    <row r="16" spans="1:18" s="35" customFormat="1">
      <c r="A16" s="111" t="s">
        <v>322</v>
      </c>
      <c r="B16" s="218" t="s">
        <v>323</v>
      </c>
      <c r="C16" s="111" t="s">
        <v>327</v>
      </c>
      <c r="D16" s="112">
        <v>1177.8699999999999</v>
      </c>
      <c r="E16" s="217">
        <v>364</v>
      </c>
      <c r="F16" s="103">
        <f t="shared" si="0"/>
        <v>428744.67999999993</v>
      </c>
      <c r="G16" s="217">
        <v>316</v>
      </c>
      <c r="H16" s="103">
        <f t="shared" si="1"/>
        <v>372206.92</v>
      </c>
    </row>
    <row r="17" spans="1:8" s="35" customFormat="1">
      <c r="A17" s="111" t="s">
        <v>324</v>
      </c>
      <c r="B17" s="218" t="s">
        <v>325</v>
      </c>
      <c r="C17" s="111" t="s">
        <v>327</v>
      </c>
      <c r="D17" s="112">
        <v>1177.8699999999999</v>
      </c>
      <c r="E17" s="217"/>
      <c r="F17" s="103">
        <f t="shared" ref="F17:F45" si="2">D17*E17</f>
        <v>0</v>
      </c>
      <c r="G17" s="217"/>
      <c r="H17" s="103">
        <f t="shared" si="1"/>
        <v>0</v>
      </c>
    </row>
    <row r="18" spans="1:8" s="35" customFormat="1" ht="51.75" customHeight="1">
      <c r="A18" s="168"/>
      <c r="B18" s="823" t="s">
        <v>329</v>
      </c>
      <c r="C18" s="824"/>
      <c r="D18" s="824"/>
      <c r="E18" s="824"/>
      <c r="F18" s="824"/>
      <c r="G18" s="824"/>
      <c r="H18" s="825"/>
    </row>
    <row r="19" spans="1:8" s="12" customFormat="1">
      <c r="A19" s="111">
        <v>540100</v>
      </c>
      <c r="B19" s="139" t="s">
        <v>186</v>
      </c>
      <c r="C19" s="111" t="s">
        <v>187</v>
      </c>
      <c r="D19" s="112">
        <v>11.2</v>
      </c>
      <c r="E19" s="103"/>
      <c r="F19" s="103">
        <f t="shared" si="2"/>
        <v>0</v>
      </c>
      <c r="G19" s="103"/>
      <c r="H19" s="103">
        <f t="shared" ref="H19:H45" si="3">D19*G19</f>
        <v>0</v>
      </c>
    </row>
    <row r="20" spans="1:8" s="12" customFormat="1">
      <c r="A20" s="111">
        <v>540101</v>
      </c>
      <c r="B20" s="139" t="s">
        <v>188</v>
      </c>
      <c r="C20" s="111" t="s">
        <v>187</v>
      </c>
      <c r="D20" s="112">
        <v>13.72</v>
      </c>
      <c r="E20" s="103"/>
      <c r="F20" s="103">
        <f t="shared" si="2"/>
        <v>0</v>
      </c>
      <c r="G20" s="103"/>
      <c r="H20" s="103">
        <f t="shared" si="3"/>
        <v>0</v>
      </c>
    </row>
    <row r="21" spans="1:8" s="12" customFormat="1">
      <c r="A21" s="111">
        <v>540102</v>
      </c>
      <c r="B21" s="139" t="s">
        <v>189</v>
      </c>
      <c r="C21" s="111" t="s">
        <v>187</v>
      </c>
      <c r="D21" s="112">
        <v>17.190000000000001</v>
      </c>
      <c r="E21" s="103"/>
      <c r="F21" s="103">
        <f t="shared" si="2"/>
        <v>0</v>
      </c>
      <c r="G21" s="103"/>
      <c r="H21" s="103">
        <f t="shared" si="3"/>
        <v>0</v>
      </c>
    </row>
    <row r="22" spans="1:8" s="12" customFormat="1">
      <c r="A22" s="111">
        <v>540103</v>
      </c>
      <c r="B22" s="139" t="s">
        <v>190</v>
      </c>
      <c r="C22" s="111" t="s">
        <v>187</v>
      </c>
      <c r="D22" s="112">
        <v>14.17</v>
      </c>
      <c r="E22" s="103"/>
      <c r="F22" s="103">
        <f t="shared" si="2"/>
        <v>0</v>
      </c>
      <c r="G22" s="103"/>
      <c r="H22" s="103">
        <f t="shared" si="3"/>
        <v>0</v>
      </c>
    </row>
    <row r="23" spans="1:8" s="12" customFormat="1">
      <c r="A23" s="111">
        <v>540104</v>
      </c>
      <c r="B23" s="139" t="s">
        <v>191</v>
      </c>
      <c r="C23" s="111" t="s">
        <v>187</v>
      </c>
      <c r="D23" s="112">
        <v>11.46</v>
      </c>
      <c r="E23" s="103"/>
      <c r="F23" s="103">
        <f t="shared" si="2"/>
        <v>0</v>
      </c>
      <c r="G23" s="103"/>
      <c r="H23" s="103">
        <f t="shared" si="3"/>
        <v>0</v>
      </c>
    </row>
    <row r="24" spans="1:8" s="12" customFormat="1" ht="22.5">
      <c r="A24" s="111">
        <v>540105</v>
      </c>
      <c r="B24" s="139" t="s">
        <v>192</v>
      </c>
      <c r="C24" s="111" t="s">
        <v>187</v>
      </c>
      <c r="D24" s="112">
        <v>12.08</v>
      </c>
      <c r="E24" s="103"/>
      <c r="F24" s="103">
        <f t="shared" si="2"/>
        <v>0</v>
      </c>
      <c r="G24" s="103"/>
      <c r="H24" s="103">
        <f t="shared" si="3"/>
        <v>0</v>
      </c>
    </row>
    <row r="25" spans="1:8" s="12" customFormat="1">
      <c r="A25" s="111">
        <v>560100</v>
      </c>
      <c r="B25" s="139" t="s">
        <v>193</v>
      </c>
      <c r="C25" s="111" t="s">
        <v>187</v>
      </c>
      <c r="D25" s="112">
        <v>11.2</v>
      </c>
      <c r="E25" s="103"/>
      <c r="F25" s="103">
        <f t="shared" si="2"/>
        <v>0</v>
      </c>
      <c r="G25" s="103"/>
      <c r="H25" s="103">
        <f t="shared" si="3"/>
        <v>0</v>
      </c>
    </row>
    <row r="26" spans="1:8" s="12" customFormat="1" ht="33.75">
      <c r="A26" s="111">
        <v>560101</v>
      </c>
      <c r="B26" s="139" t="s">
        <v>194</v>
      </c>
      <c r="C26" s="111" t="s">
        <v>187</v>
      </c>
      <c r="D26" s="112" t="s">
        <v>195</v>
      </c>
      <c r="E26" s="103"/>
      <c r="F26" s="103" t="e">
        <f t="shared" si="2"/>
        <v>#VALUE!</v>
      </c>
      <c r="G26" s="103"/>
      <c r="H26" s="103" t="e">
        <f t="shared" si="3"/>
        <v>#VALUE!</v>
      </c>
    </row>
    <row r="27" spans="1:8" s="12" customFormat="1">
      <c r="A27" s="111">
        <v>560200</v>
      </c>
      <c r="B27" s="139" t="s">
        <v>196</v>
      </c>
      <c r="C27" s="111" t="s">
        <v>187</v>
      </c>
      <c r="D27" s="112">
        <v>17.27</v>
      </c>
      <c r="E27" s="103"/>
      <c r="F27" s="103">
        <f t="shared" si="2"/>
        <v>0</v>
      </c>
      <c r="G27" s="103"/>
      <c r="H27" s="103">
        <f t="shared" si="3"/>
        <v>0</v>
      </c>
    </row>
    <row r="28" spans="1:8" s="12" customFormat="1">
      <c r="A28" s="111">
        <v>560800</v>
      </c>
      <c r="B28" s="139" t="s">
        <v>197</v>
      </c>
      <c r="C28" s="111" t="s">
        <v>187</v>
      </c>
      <c r="D28" s="112">
        <v>18.78</v>
      </c>
      <c r="E28" s="103"/>
      <c r="F28" s="103">
        <f t="shared" si="2"/>
        <v>0</v>
      </c>
      <c r="G28" s="103"/>
      <c r="H28" s="103">
        <f t="shared" si="3"/>
        <v>0</v>
      </c>
    </row>
    <row r="29" spans="1:8" s="12" customFormat="1">
      <c r="A29" s="111">
        <v>560300</v>
      </c>
      <c r="B29" s="139" t="s">
        <v>198</v>
      </c>
      <c r="C29" s="111" t="s">
        <v>187</v>
      </c>
      <c r="D29" s="112">
        <v>12.08</v>
      </c>
      <c r="E29" s="550"/>
      <c r="F29" s="103">
        <f t="shared" si="2"/>
        <v>0</v>
      </c>
      <c r="G29" s="103"/>
      <c r="H29" s="103">
        <f t="shared" si="3"/>
        <v>0</v>
      </c>
    </row>
    <row r="30" spans="1:8" s="12" customFormat="1">
      <c r="A30" s="111">
        <v>560102</v>
      </c>
      <c r="B30" s="139" t="s">
        <v>199</v>
      </c>
      <c r="C30" s="111" t="s">
        <v>187</v>
      </c>
      <c r="D30" s="112">
        <v>19.89</v>
      </c>
      <c r="E30" s="550"/>
      <c r="F30" s="103">
        <f t="shared" si="2"/>
        <v>0</v>
      </c>
      <c r="G30" s="103"/>
      <c r="H30" s="103">
        <f t="shared" si="3"/>
        <v>0</v>
      </c>
    </row>
    <row r="31" spans="1:8" s="12" customFormat="1" ht="22.5">
      <c r="A31" s="111">
        <v>560301</v>
      </c>
      <c r="B31" s="139" t="s">
        <v>200</v>
      </c>
      <c r="C31" s="111" t="s">
        <v>187</v>
      </c>
      <c r="D31" s="112">
        <v>13.31</v>
      </c>
      <c r="E31" s="550"/>
      <c r="F31" s="103">
        <f t="shared" si="2"/>
        <v>0</v>
      </c>
      <c r="G31" s="103"/>
      <c r="H31" s="103">
        <f t="shared" si="3"/>
        <v>0</v>
      </c>
    </row>
    <row r="32" spans="1:8" s="12" customFormat="1" ht="33.75">
      <c r="A32" s="111">
        <v>510110</v>
      </c>
      <c r="B32" s="139" t="s">
        <v>201</v>
      </c>
      <c r="C32" s="111" t="s">
        <v>51</v>
      </c>
      <c r="D32" s="112" t="s">
        <v>202</v>
      </c>
      <c r="E32" s="550"/>
      <c r="F32" s="103" t="e">
        <f t="shared" si="2"/>
        <v>#VALUE!</v>
      </c>
      <c r="G32" s="103"/>
      <c r="H32" s="103" t="e">
        <f t="shared" si="3"/>
        <v>#VALUE!</v>
      </c>
    </row>
    <row r="33" spans="1:8" s="12" customFormat="1" ht="33.75">
      <c r="A33" s="111">
        <v>510200</v>
      </c>
      <c r="B33" s="139" t="s">
        <v>203</v>
      </c>
      <c r="C33" s="111" t="s">
        <v>187</v>
      </c>
      <c r="D33" s="112" t="s">
        <v>204</v>
      </c>
      <c r="E33" s="550"/>
      <c r="F33" s="103" t="e">
        <f t="shared" si="2"/>
        <v>#VALUE!</v>
      </c>
      <c r="G33" s="103"/>
      <c r="H33" s="103" t="e">
        <f t="shared" si="3"/>
        <v>#VALUE!</v>
      </c>
    </row>
    <row r="34" spans="1:8" s="12" customFormat="1" ht="31.5" customHeight="1">
      <c r="A34" s="111">
        <v>510299</v>
      </c>
      <c r="B34" s="139" t="s">
        <v>205</v>
      </c>
      <c r="C34" s="111" t="s">
        <v>187</v>
      </c>
      <c r="D34" s="112" t="s">
        <v>206</v>
      </c>
      <c r="E34" s="550"/>
      <c r="F34" s="103" t="e">
        <f t="shared" si="2"/>
        <v>#VALUE!</v>
      </c>
      <c r="G34" s="103"/>
      <c r="H34" s="103" t="e">
        <f t="shared" si="3"/>
        <v>#VALUE!</v>
      </c>
    </row>
    <row r="35" spans="1:8" s="12" customFormat="1" ht="22.5">
      <c r="A35" s="111">
        <v>510500</v>
      </c>
      <c r="B35" s="139" t="s">
        <v>207</v>
      </c>
      <c r="C35" s="111" t="s">
        <v>51</v>
      </c>
      <c r="D35" s="112" t="s">
        <v>208</v>
      </c>
      <c r="E35" s="550"/>
      <c r="F35" s="103" t="e">
        <f t="shared" si="2"/>
        <v>#VALUE!</v>
      </c>
      <c r="G35" s="103"/>
      <c r="H35" s="103" t="e">
        <f t="shared" si="3"/>
        <v>#VALUE!</v>
      </c>
    </row>
    <row r="36" spans="1:8" s="12" customFormat="1">
      <c r="A36" s="111">
        <v>520100</v>
      </c>
      <c r="B36" s="139" t="s">
        <v>209</v>
      </c>
      <c r="C36" s="111" t="s">
        <v>187</v>
      </c>
      <c r="D36" s="112">
        <v>10.66</v>
      </c>
      <c r="E36" s="550"/>
      <c r="F36" s="103">
        <f t="shared" si="2"/>
        <v>0</v>
      </c>
      <c r="G36" s="103"/>
      <c r="H36" s="103">
        <f t="shared" si="3"/>
        <v>0</v>
      </c>
    </row>
    <row r="37" spans="1:8" s="12" customFormat="1">
      <c r="A37" s="111">
        <v>520101</v>
      </c>
      <c r="B37" s="139" t="s">
        <v>210</v>
      </c>
      <c r="C37" s="111" t="s">
        <v>187</v>
      </c>
      <c r="D37" s="112">
        <v>20.02</v>
      </c>
      <c r="E37" s="550"/>
      <c r="F37" s="103">
        <f t="shared" si="2"/>
        <v>0</v>
      </c>
      <c r="G37" s="103"/>
      <c r="H37" s="103">
        <f t="shared" si="3"/>
        <v>0</v>
      </c>
    </row>
    <row r="38" spans="1:8" s="12" customFormat="1">
      <c r="A38" s="111">
        <v>520102</v>
      </c>
      <c r="B38" s="139" t="s">
        <v>211</v>
      </c>
      <c r="C38" s="111" t="s">
        <v>187</v>
      </c>
      <c r="D38" s="112">
        <v>17.690000000000001</v>
      </c>
      <c r="E38" s="550">
        <v>220</v>
      </c>
      <c r="F38" s="103">
        <f t="shared" si="2"/>
        <v>3891.8</v>
      </c>
      <c r="G38" s="103">
        <v>7</v>
      </c>
      <c r="H38" s="103">
        <f t="shared" si="3"/>
        <v>123.83000000000001</v>
      </c>
    </row>
    <row r="39" spans="1:8" s="12" customFormat="1">
      <c r="A39" s="111">
        <v>521000</v>
      </c>
      <c r="B39" s="139" t="s">
        <v>212</v>
      </c>
      <c r="C39" s="111" t="s">
        <v>51</v>
      </c>
      <c r="D39" s="113">
        <v>2950.57</v>
      </c>
      <c r="E39" s="103"/>
      <c r="F39" s="103">
        <f t="shared" si="2"/>
        <v>0</v>
      </c>
      <c r="G39" s="103"/>
      <c r="H39" s="103">
        <f t="shared" si="3"/>
        <v>0</v>
      </c>
    </row>
    <row r="40" spans="1:8" s="12" customFormat="1">
      <c r="A40" s="111">
        <v>510000</v>
      </c>
      <c r="B40" s="139" t="s">
        <v>213</v>
      </c>
      <c r="C40" s="111" t="s">
        <v>51</v>
      </c>
      <c r="D40" s="113">
        <v>7928.48</v>
      </c>
      <c r="E40" s="103"/>
      <c r="F40" s="103">
        <f t="shared" si="2"/>
        <v>0</v>
      </c>
      <c r="G40" s="103"/>
      <c r="H40" s="103">
        <f t="shared" si="3"/>
        <v>0</v>
      </c>
    </row>
    <row r="41" spans="1:8" s="12" customFormat="1" ht="22.5">
      <c r="A41" s="111">
        <v>570100</v>
      </c>
      <c r="B41" s="139" t="s">
        <v>214</v>
      </c>
      <c r="C41" s="111" t="s">
        <v>51</v>
      </c>
      <c r="D41" s="112" t="s">
        <v>215</v>
      </c>
      <c r="E41" s="103"/>
      <c r="F41" s="103" t="e">
        <f t="shared" si="2"/>
        <v>#VALUE!</v>
      </c>
      <c r="G41" s="103"/>
      <c r="H41" s="103" t="e">
        <f t="shared" si="3"/>
        <v>#VALUE!</v>
      </c>
    </row>
    <row r="42" spans="1:8" s="12" customFormat="1">
      <c r="A42" s="111">
        <v>580100</v>
      </c>
      <c r="B42" s="139" t="s">
        <v>216</v>
      </c>
      <c r="C42" s="111" t="s">
        <v>187</v>
      </c>
      <c r="D42" s="112">
        <v>13.31</v>
      </c>
      <c r="E42" s="103"/>
      <c r="F42" s="103">
        <f t="shared" si="2"/>
        <v>0</v>
      </c>
      <c r="G42" s="103"/>
      <c r="H42" s="103">
        <f t="shared" si="3"/>
        <v>0</v>
      </c>
    </row>
    <row r="43" spans="1:8" s="12" customFormat="1">
      <c r="A43" s="111">
        <v>580101</v>
      </c>
      <c r="B43" s="139" t="s">
        <v>217</v>
      </c>
      <c r="C43" s="111" t="s">
        <v>187</v>
      </c>
      <c r="D43" s="112">
        <v>10.23</v>
      </c>
      <c r="E43" s="103"/>
      <c r="F43" s="103">
        <f t="shared" si="2"/>
        <v>0</v>
      </c>
      <c r="G43" s="103"/>
      <c r="H43" s="103">
        <f t="shared" si="3"/>
        <v>0</v>
      </c>
    </row>
    <row r="44" spans="1:8" s="12" customFormat="1">
      <c r="A44" s="111">
        <v>580102</v>
      </c>
      <c r="B44" s="139" t="s">
        <v>218</v>
      </c>
      <c r="C44" s="111" t="s">
        <v>187</v>
      </c>
      <c r="D44" s="112">
        <v>12.99</v>
      </c>
      <c r="E44" s="103"/>
      <c r="F44" s="103">
        <f t="shared" si="2"/>
        <v>0</v>
      </c>
      <c r="G44" s="103"/>
      <c r="H44" s="103">
        <f t="shared" si="3"/>
        <v>0</v>
      </c>
    </row>
    <row r="45" spans="1:8" s="12" customFormat="1" ht="22.5">
      <c r="A45" s="111">
        <v>590100</v>
      </c>
      <c r="B45" s="139" t="s">
        <v>219</v>
      </c>
      <c r="C45" s="111" t="s">
        <v>187</v>
      </c>
      <c r="D45" s="112">
        <v>26.6</v>
      </c>
      <c r="E45" s="103"/>
      <c r="F45" s="103">
        <f t="shared" si="2"/>
        <v>0</v>
      </c>
      <c r="G45" s="103"/>
      <c r="H45" s="103">
        <f t="shared" si="3"/>
        <v>0</v>
      </c>
    </row>
    <row r="46" spans="1:8" ht="48.75" customHeight="1">
      <c r="A46" s="168"/>
      <c r="B46" s="823" t="s">
        <v>330</v>
      </c>
      <c r="C46" s="824"/>
      <c r="D46" s="824"/>
      <c r="E46" s="824"/>
      <c r="F46" s="824"/>
      <c r="G46" s="824"/>
      <c r="H46" s="825"/>
    </row>
    <row r="47" spans="1:8">
      <c r="A47" s="111">
        <v>590101</v>
      </c>
      <c r="B47" s="139" t="s">
        <v>186</v>
      </c>
      <c r="C47" s="111" t="s">
        <v>187</v>
      </c>
      <c r="D47" s="112">
        <v>6.38</v>
      </c>
      <c r="E47" s="193"/>
      <c r="F47" s="103">
        <f t="shared" ref="F47:F73" si="4">D47*E47</f>
        <v>0</v>
      </c>
      <c r="G47" s="193"/>
      <c r="H47" s="103">
        <f t="shared" ref="H47:H73" si="5">D47*G47</f>
        <v>0</v>
      </c>
    </row>
    <row r="48" spans="1:8">
      <c r="A48" s="111">
        <v>590102</v>
      </c>
      <c r="B48" s="139" t="s">
        <v>188</v>
      </c>
      <c r="C48" s="111" t="s">
        <v>187</v>
      </c>
      <c r="D48" s="112">
        <v>7.82</v>
      </c>
      <c r="E48" s="193"/>
      <c r="F48" s="103">
        <f t="shared" si="4"/>
        <v>0</v>
      </c>
      <c r="G48" s="193"/>
      <c r="H48" s="103">
        <f t="shared" si="5"/>
        <v>0</v>
      </c>
    </row>
    <row r="49" spans="1:8">
      <c r="A49" s="111">
        <v>590103</v>
      </c>
      <c r="B49" s="139" t="s">
        <v>189</v>
      </c>
      <c r="C49" s="111" t="s">
        <v>187</v>
      </c>
      <c r="D49" s="112">
        <v>9.8000000000000007</v>
      </c>
      <c r="E49" s="193"/>
      <c r="F49" s="103">
        <f t="shared" si="4"/>
        <v>0</v>
      </c>
      <c r="G49" s="193"/>
      <c r="H49" s="103">
        <f t="shared" si="5"/>
        <v>0</v>
      </c>
    </row>
    <row r="50" spans="1:8">
      <c r="A50" s="111">
        <v>590104</v>
      </c>
      <c r="B50" s="139" t="s">
        <v>190</v>
      </c>
      <c r="C50" s="111" t="s">
        <v>187</v>
      </c>
      <c r="D50" s="112">
        <v>8.08</v>
      </c>
      <c r="E50" s="194"/>
      <c r="F50" s="103">
        <f t="shared" si="4"/>
        <v>0</v>
      </c>
      <c r="G50" s="194"/>
      <c r="H50" s="103">
        <f t="shared" si="5"/>
        <v>0</v>
      </c>
    </row>
    <row r="51" spans="1:8">
      <c r="A51" s="111">
        <v>590105</v>
      </c>
      <c r="B51" s="139" t="s">
        <v>191</v>
      </c>
      <c r="C51" s="111" t="s">
        <v>187</v>
      </c>
      <c r="D51" s="112">
        <v>6.53</v>
      </c>
      <c r="E51" s="194"/>
      <c r="F51" s="103">
        <f t="shared" si="4"/>
        <v>0</v>
      </c>
      <c r="G51" s="194"/>
      <c r="H51" s="103">
        <f t="shared" si="5"/>
        <v>0</v>
      </c>
    </row>
    <row r="52" spans="1:8" ht="22.5">
      <c r="A52" s="111">
        <v>590106</v>
      </c>
      <c r="B52" s="139" t="s">
        <v>192</v>
      </c>
      <c r="C52" s="111" t="s">
        <v>187</v>
      </c>
      <c r="D52" s="112">
        <v>6.88</v>
      </c>
      <c r="E52" s="194"/>
      <c r="F52" s="103">
        <f t="shared" si="4"/>
        <v>0</v>
      </c>
      <c r="G52" s="194"/>
      <c r="H52" s="103">
        <f t="shared" si="5"/>
        <v>0</v>
      </c>
    </row>
    <row r="53" spans="1:8">
      <c r="A53" s="111">
        <v>590107</v>
      </c>
      <c r="B53" s="139" t="s">
        <v>193</v>
      </c>
      <c r="C53" s="111" t="s">
        <v>187</v>
      </c>
      <c r="D53" s="112">
        <v>6.38</v>
      </c>
      <c r="E53" s="194"/>
      <c r="F53" s="103">
        <f t="shared" si="4"/>
        <v>0</v>
      </c>
      <c r="G53" s="194"/>
      <c r="H53" s="103">
        <f t="shared" si="5"/>
        <v>0</v>
      </c>
    </row>
    <row r="54" spans="1:8" ht="22.5">
      <c r="A54" s="111">
        <v>590108</v>
      </c>
      <c r="B54" s="139" t="s">
        <v>194</v>
      </c>
      <c r="C54" s="111" t="s">
        <v>187</v>
      </c>
      <c r="D54" s="112" t="s">
        <v>261</v>
      </c>
      <c r="E54" s="194"/>
      <c r="F54" s="103" t="e">
        <f t="shared" si="4"/>
        <v>#VALUE!</v>
      </c>
      <c r="G54" s="194"/>
      <c r="H54" s="103" t="e">
        <f t="shared" si="5"/>
        <v>#VALUE!</v>
      </c>
    </row>
    <row r="55" spans="1:8">
      <c r="A55" s="111">
        <v>590109</v>
      </c>
      <c r="B55" s="139" t="s">
        <v>196</v>
      </c>
      <c r="C55" s="111" t="s">
        <v>187</v>
      </c>
      <c r="D55" s="112">
        <v>9.84</v>
      </c>
      <c r="E55" s="194"/>
      <c r="F55" s="103">
        <f t="shared" si="4"/>
        <v>0</v>
      </c>
      <c r="G55" s="194"/>
      <c r="H55" s="103">
        <f t="shared" si="5"/>
        <v>0</v>
      </c>
    </row>
    <row r="56" spans="1:8">
      <c r="A56" s="111">
        <v>590110</v>
      </c>
      <c r="B56" s="139" t="s">
        <v>197</v>
      </c>
      <c r="C56" s="111" t="s">
        <v>187</v>
      </c>
      <c r="D56" s="112">
        <v>10.7</v>
      </c>
      <c r="E56" s="194"/>
      <c r="F56" s="103">
        <f t="shared" si="4"/>
        <v>0</v>
      </c>
      <c r="G56" s="194"/>
      <c r="H56" s="103">
        <f t="shared" si="5"/>
        <v>0</v>
      </c>
    </row>
    <row r="57" spans="1:8">
      <c r="A57" s="111">
        <v>590111</v>
      </c>
      <c r="B57" s="139" t="s">
        <v>198</v>
      </c>
      <c r="C57" s="111" t="s">
        <v>187</v>
      </c>
      <c r="D57" s="112">
        <v>6.88</v>
      </c>
      <c r="E57" s="194"/>
      <c r="F57" s="103">
        <f t="shared" si="4"/>
        <v>0</v>
      </c>
      <c r="G57" s="194"/>
      <c r="H57" s="103">
        <f t="shared" si="5"/>
        <v>0</v>
      </c>
    </row>
    <row r="58" spans="1:8">
      <c r="A58" s="111">
        <v>590112</v>
      </c>
      <c r="B58" s="139" t="s">
        <v>199</v>
      </c>
      <c r="C58" s="111" t="s">
        <v>187</v>
      </c>
      <c r="D58" s="112">
        <v>11.34</v>
      </c>
      <c r="E58" s="194"/>
      <c r="F58" s="103">
        <f t="shared" si="4"/>
        <v>0</v>
      </c>
      <c r="G58" s="194"/>
      <c r="H58" s="103">
        <f t="shared" si="5"/>
        <v>0</v>
      </c>
    </row>
    <row r="59" spans="1:8" ht="22.5">
      <c r="A59" s="111">
        <v>590113</v>
      </c>
      <c r="B59" s="139" t="s">
        <v>200</v>
      </c>
      <c r="C59" s="111" t="s">
        <v>187</v>
      </c>
      <c r="D59" s="112">
        <v>7.59</v>
      </c>
      <c r="E59" s="194"/>
      <c r="F59" s="103">
        <f t="shared" si="4"/>
        <v>0</v>
      </c>
      <c r="G59" s="194"/>
      <c r="H59" s="103">
        <f t="shared" si="5"/>
        <v>0</v>
      </c>
    </row>
    <row r="60" spans="1:8" ht="33.75">
      <c r="A60" s="111">
        <v>590114</v>
      </c>
      <c r="B60" s="139" t="s">
        <v>201</v>
      </c>
      <c r="C60" s="111" t="s">
        <v>51</v>
      </c>
      <c r="D60" s="112" t="s">
        <v>262</v>
      </c>
      <c r="E60" s="194"/>
      <c r="F60" s="103" t="e">
        <f t="shared" si="4"/>
        <v>#VALUE!</v>
      </c>
      <c r="G60" s="194"/>
      <c r="H60" s="103" t="e">
        <f t="shared" si="5"/>
        <v>#VALUE!</v>
      </c>
    </row>
    <row r="61" spans="1:8" ht="33.75">
      <c r="A61" s="111">
        <v>590115</v>
      </c>
      <c r="B61" s="139" t="s">
        <v>203</v>
      </c>
      <c r="C61" s="111" t="s">
        <v>187</v>
      </c>
      <c r="D61" s="112" t="s">
        <v>263</v>
      </c>
      <c r="E61" s="194"/>
      <c r="F61" s="103" t="e">
        <f t="shared" si="4"/>
        <v>#VALUE!</v>
      </c>
      <c r="G61" s="194"/>
      <c r="H61" s="103" t="e">
        <f t="shared" si="5"/>
        <v>#VALUE!</v>
      </c>
    </row>
    <row r="62" spans="1:8" ht="33.75">
      <c r="A62" s="111">
        <v>590116</v>
      </c>
      <c r="B62" s="139" t="s">
        <v>205</v>
      </c>
      <c r="C62" s="111" t="s">
        <v>187</v>
      </c>
      <c r="D62" s="112" t="s">
        <v>264</v>
      </c>
      <c r="E62" s="194"/>
      <c r="F62" s="103" t="e">
        <f t="shared" si="4"/>
        <v>#VALUE!</v>
      </c>
      <c r="G62" s="194"/>
      <c r="H62" s="103" t="e">
        <f t="shared" si="5"/>
        <v>#VALUE!</v>
      </c>
    </row>
    <row r="63" spans="1:8" ht="22.5">
      <c r="A63" s="111">
        <v>590117</v>
      </c>
      <c r="B63" s="139" t="s">
        <v>207</v>
      </c>
      <c r="C63" s="111" t="s">
        <v>51</v>
      </c>
      <c r="D63" s="112" t="s">
        <v>265</v>
      </c>
      <c r="E63" s="194"/>
      <c r="F63" s="103" t="e">
        <f t="shared" si="4"/>
        <v>#VALUE!</v>
      </c>
      <c r="G63" s="194"/>
      <c r="H63" s="103" t="e">
        <f t="shared" si="5"/>
        <v>#VALUE!</v>
      </c>
    </row>
    <row r="64" spans="1:8">
      <c r="A64" s="111">
        <v>590118</v>
      </c>
      <c r="B64" s="139" t="s">
        <v>209</v>
      </c>
      <c r="C64" s="111" t="s">
        <v>187</v>
      </c>
      <c r="D64" s="112">
        <v>6.07</v>
      </c>
      <c r="E64" s="194"/>
      <c r="F64" s="103">
        <f t="shared" si="4"/>
        <v>0</v>
      </c>
      <c r="G64" s="194"/>
      <c r="H64" s="103">
        <f t="shared" si="5"/>
        <v>0</v>
      </c>
    </row>
    <row r="65" spans="1:8">
      <c r="A65" s="111">
        <v>590119</v>
      </c>
      <c r="B65" s="139" t="s">
        <v>210</v>
      </c>
      <c r="C65" s="111" t="s">
        <v>187</v>
      </c>
      <c r="D65" s="112">
        <v>11.41</v>
      </c>
      <c r="E65" s="194"/>
      <c r="F65" s="103">
        <f t="shared" si="4"/>
        <v>0</v>
      </c>
      <c r="G65" s="194"/>
      <c r="H65" s="103">
        <f t="shared" si="5"/>
        <v>0</v>
      </c>
    </row>
    <row r="66" spans="1:8">
      <c r="A66" s="111">
        <v>590120</v>
      </c>
      <c r="B66" s="139" t="s">
        <v>211</v>
      </c>
      <c r="C66" s="111" t="s">
        <v>187</v>
      </c>
      <c r="D66" s="112">
        <v>10.08</v>
      </c>
      <c r="E66" s="194"/>
      <c r="F66" s="103">
        <f t="shared" si="4"/>
        <v>0</v>
      </c>
      <c r="G66" s="194"/>
      <c r="H66" s="103">
        <f t="shared" si="5"/>
        <v>0</v>
      </c>
    </row>
    <row r="67" spans="1:8">
      <c r="A67" s="111">
        <v>590121</v>
      </c>
      <c r="B67" s="139" t="s">
        <v>212</v>
      </c>
      <c r="C67" s="111" t="s">
        <v>51</v>
      </c>
      <c r="D67" s="112">
        <v>1681.83</v>
      </c>
      <c r="E67" s="194"/>
      <c r="F67" s="103">
        <f t="shared" si="4"/>
        <v>0</v>
      </c>
      <c r="G67" s="194"/>
      <c r="H67" s="103">
        <f t="shared" si="5"/>
        <v>0</v>
      </c>
    </row>
    <row r="68" spans="1:8">
      <c r="A68" s="111">
        <v>590122</v>
      </c>
      <c r="B68" s="139" t="s">
        <v>213</v>
      </c>
      <c r="C68" s="111" t="s">
        <v>51</v>
      </c>
      <c r="D68" s="112">
        <v>4519.2299999999996</v>
      </c>
      <c r="E68" s="194"/>
      <c r="F68" s="103">
        <f t="shared" si="4"/>
        <v>0</v>
      </c>
      <c r="G68" s="194"/>
      <c r="H68" s="103">
        <f t="shared" si="5"/>
        <v>0</v>
      </c>
    </row>
    <row r="69" spans="1:8" ht="22.5">
      <c r="A69" s="111">
        <v>590123</v>
      </c>
      <c r="B69" s="139" t="s">
        <v>214</v>
      </c>
      <c r="C69" s="111" t="s">
        <v>51</v>
      </c>
      <c r="D69" s="112" t="s">
        <v>266</v>
      </c>
      <c r="E69" s="194"/>
      <c r="F69" s="103" t="e">
        <f t="shared" si="4"/>
        <v>#VALUE!</v>
      </c>
      <c r="G69" s="194"/>
      <c r="H69" s="103" t="e">
        <f t="shared" si="5"/>
        <v>#VALUE!</v>
      </c>
    </row>
    <row r="70" spans="1:8">
      <c r="A70" s="111">
        <v>590124</v>
      </c>
      <c r="B70" s="139" t="s">
        <v>216</v>
      </c>
      <c r="C70" s="111" t="s">
        <v>187</v>
      </c>
      <c r="D70" s="112">
        <v>7.59</v>
      </c>
      <c r="E70" s="194"/>
      <c r="F70" s="103">
        <f t="shared" si="4"/>
        <v>0</v>
      </c>
      <c r="G70" s="194"/>
      <c r="H70" s="103">
        <f t="shared" si="5"/>
        <v>0</v>
      </c>
    </row>
    <row r="71" spans="1:8">
      <c r="A71" s="111">
        <v>590125</v>
      </c>
      <c r="B71" s="139" t="s">
        <v>217</v>
      </c>
      <c r="C71" s="111" t="s">
        <v>187</v>
      </c>
      <c r="D71" s="112">
        <v>5.83</v>
      </c>
      <c r="E71" s="194"/>
      <c r="F71" s="103">
        <f t="shared" si="4"/>
        <v>0</v>
      </c>
      <c r="G71" s="194"/>
      <c r="H71" s="103">
        <f t="shared" si="5"/>
        <v>0</v>
      </c>
    </row>
    <row r="72" spans="1:8">
      <c r="A72" s="111">
        <v>590126</v>
      </c>
      <c r="B72" s="139" t="s">
        <v>218</v>
      </c>
      <c r="C72" s="111" t="s">
        <v>187</v>
      </c>
      <c r="D72" s="112">
        <v>7.4</v>
      </c>
      <c r="E72" s="194"/>
      <c r="F72" s="103">
        <f t="shared" si="4"/>
        <v>0</v>
      </c>
      <c r="G72" s="194"/>
      <c r="H72" s="103">
        <f t="shared" si="5"/>
        <v>0</v>
      </c>
    </row>
    <row r="73" spans="1:8" ht="22.5">
      <c r="A73" s="111">
        <v>590127</v>
      </c>
      <c r="B73" s="139" t="s">
        <v>219</v>
      </c>
      <c r="C73" s="111" t="s">
        <v>187</v>
      </c>
      <c r="D73" s="112">
        <v>15.16</v>
      </c>
      <c r="E73" s="194"/>
      <c r="F73" s="103">
        <f t="shared" si="4"/>
        <v>0</v>
      </c>
      <c r="G73" s="194"/>
      <c r="H73" s="103">
        <f t="shared" si="5"/>
        <v>0</v>
      </c>
    </row>
    <row r="74" spans="1:8">
      <c r="A74" s="821" t="s">
        <v>2</v>
      </c>
      <c r="B74" s="822"/>
      <c r="C74" s="437"/>
      <c r="D74" s="438"/>
      <c r="E74" s="439"/>
      <c r="F74" s="439">
        <f>SUM(F10:F17,F27:F29,F36:F38)</f>
        <v>3416071.84</v>
      </c>
      <c r="G74" s="439"/>
      <c r="H74" s="439">
        <f t="shared" ref="H74" si="6">SUM(H10:H17,H27:H29,H36:H38)</f>
        <v>2960000.67</v>
      </c>
    </row>
  </sheetData>
  <mergeCells count="11">
    <mergeCell ref="A74:B74"/>
    <mergeCell ref="B46:H46"/>
    <mergeCell ref="B9:H9"/>
    <mergeCell ref="B18:H18"/>
    <mergeCell ref="D6:D8"/>
    <mergeCell ref="A6:A8"/>
    <mergeCell ref="B6:B8"/>
    <mergeCell ref="C6:C8"/>
    <mergeCell ref="E6:H6"/>
    <mergeCell ref="E7:F7"/>
    <mergeCell ref="G7:H7"/>
  </mergeCells>
  <phoneticPr fontId="17" type="noConversion"/>
  <pageMargins left="0.39370078740157483" right="7.874015748031496E-2" top="0.35433070866141736" bottom="0.35433070866141736" header="0.31496062992125984" footer="0.31496062992125984"/>
  <pageSetup paperSize="9" scale="98" fitToHeight="0" orientation="portrait" r:id="rId1"/>
  <headerFooter alignWithMargins="0"/>
  <rowBreaks count="1" manualBreakCount="1">
    <brk id="45" max="7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view="pageBreakPreview" zoomScaleNormal="100" zoomScaleSheetLayoutView="100" workbookViewId="0">
      <selection activeCell="Q33" sqref="Q33"/>
    </sheetView>
  </sheetViews>
  <sheetFormatPr defaultRowHeight="12.75"/>
  <cols>
    <col min="1" max="1" width="5" style="10" customWidth="1"/>
    <col min="2" max="2" width="15.7109375" style="10" customWidth="1"/>
    <col min="3" max="3" width="9.7109375" style="10" customWidth="1"/>
    <col min="4" max="4" width="14.7109375" style="10" customWidth="1"/>
    <col min="5" max="5" width="14" style="10" customWidth="1"/>
    <col min="6" max="6" width="18.42578125" style="10" customWidth="1"/>
    <col min="7" max="7" width="8.85546875" style="10" customWidth="1"/>
    <col min="8" max="8" width="10" style="10" customWidth="1"/>
    <col min="9" max="9" width="14.28515625" style="10" customWidth="1"/>
    <col min="10" max="10" width="8.85546875" style="10" customWidth="1"/>
    <col min="11" max="11" width="10.28515625" style="10" customWidth="1"/>
    <col min="12" max="12" width="14" style="10" customWidth="1"/>
    <col min="13" max="16384" width="9.140625" style="10"/>
  </cols>
  <sheetData>
    <row r="1" spans="1:15" ht="12" customHeight="1">
      <c r="A1" s="212"/>
      <c r="B1" s="134"/>
      <c r="C1" s="135" t="s">
        <v>141</v>
      </c>
      <c r="D1" s="126" t="str">
        <f>Kadar.ode.!C1</f>
        <v>Институт за лечење и рехабилитацију "Нишка Бања"</v>
      </c>
      <c r="E1" s="130"/>
      <c r="F1" s="130"/>
      <c r="G1" s="130"/>
      <c r="H1" s="132"/>
    </row>
    <row r="2" spans="1:15" ht="12" customHeight="1">
      <c r="A2" s="212"/>
      <c r="B2" s="134"/>
      <c r="C2" s="135" t="s">
        <v>142</v>
      </c>
      <c r="D2" s="126" t="str">
        <f>Kadar.ode.!C2</f>
        <v>07210582</v>
      </c>
      <c r="E2" s="130"/>
      <c r="F2" s="130"/>
      <c r="G2" s="130"/>
      <c r="H2" s="132"/>
    </row>
    <row r="3" spans="1:15" ht="12" customHeight="1">
      <c r="A3" s="212"/>
      <c r="B3" s="134"/>
      <c r="C3" s="135"/>
      <c r="D3" s="126"/>
      <c r="E3" s="130"/>
      <c r="F3" s="130"/>
      <c r="G3" s="130"/>
      <c r="H3" s="132"/>
    </row>
    <row r="4" spans="1:15" ht="12" customHeight="1">
      <c r="A4" s="212"/>
      <c r="B4" s="134"/>
      <c r="C4" s="135" t="s">
        <v>308</v>
      </c>
      <c r="D4" s="127" t="s">
        <v>221</v>
      </c>
      <c r="E4" s="131"/>
      <c r="F4" s="131"/>
      <c r="G4" s="131"/>
      <c r="H4" s="133"/>
    </row>
    <row r="5" spans="1:15" ht="9.75" customHeight="1">
      <c r="J5" s="29"/>
      <c r="K5" s="5"/>
    </row>
    <row r="6" spans="1:15" ht="12.75" customHeight="1">
      <c r="A6" s="740" t="s">
        <v>293</v>
      </c>
      <c r="B6" s="740" t="s">
        <v>9</v>
      </c>
      <c r="C6" s="740" t="s">
        <v>10</v>
      </c>
      <c r="D6" s="740" t="s">
        <v>11</v>
      </c>
      <c r="E6" s="740" t="s">
        <v>12</v>
      </c>
      <c r="F6" s="740" t="s">
        <v>13</v>
      </c>
      <c r="G6" s="829" t="s">
        <v>1025</v>
      </c>
      <c r="H6" s="829"/>
      <c r="I6" s="829"/>
      <c r="J6" s="829" t="s">
        <v>976</v>
      </c>
      <c r="K6" s="829"/>
      <c r="L6" s="829"/>
    </row>
    <row r="7" spans="1:15" ht="21" customHeight="1" thickBot="1">
      <c r="A7" s="819"/>
      <c r="B7" s="819"/>
      <c r="C7" s="819"/>
      <c r="D7" s="740"/>
      <c r="E7" s="740"/>
      <c r="F7" s="740"/>
      <c r="G7" s="574" t="s">
        <v>14</v>
      </c>
      <c r="H7" s="618" t="s">
        <v>15</v>
      </c>
      <c r="I7" s="440" t="s">
        <v>16</v>
      </c>
      <c r="J7" s="574" t="s">
        <v>14</v>
      </c>
      <c r="K7" s="618" t="s">
        <v>15</v>
      </c>
      <c r="L7" s="626" t="s">
        <v>16</v>
      </c>
    </row>
    <row r="8" spans="1:15" ht="12.95" customHeight="1" thickBot="1">
      <c r="A8" s="830" t="s">
        <v>79</v>
      </c>
      <c r="B8" s="831"/>
      <c r="C8" s="832"/>
      <c r="D8" s="543"/>
      <c r="E8" s="542"/>
      <c r="F8" s="542"/>
      <c r="G8" s="542"/>
      <c r="H8" s="545"/>
      <c r="I8" s="441">
        <f>SUM(I9:I9)</f>
        <v>23683.22</v>
      </c>
      <c r="J8" s="549"/>
      <c r="K8" s="548"/>
      <c r="L8" s="441">
        <f>SUM(L9:L9)</f>
        <v>28999.999336000001</v>
      </c>
      <c r="N8" s="118"/>
      <c r="O8" s="118"/>
    </row>
    <row r="9" spans="1:15" s="624" customFormat="1" ht="12.95" customHeight="1" thickBot="1">
      <c r="A9" s="638" t="s">
        <v>729</v>
      </c>
      <c r="B9" s="623" t="s">
        <v>730</v>
      </c>
      <c r="C9" s="503" t="s">
        <v>731</v>
      </c>
      <c r="D9" s="503" t="s">
        <v>732</v>
      </c>
      <c r="E9" s="503" t="s">
        <v>733</v>
      </c>
      <c r="F9" s="503" t="s">
        <v>734</v>
      </c>
      <c r="G9" s="504">
        <v>49</v>
      </c>
      <c r="H9" s="505">
        <f>I9/G9</f>
        <v>483.33102040816328</v>
      </c>
      <c r="I9" s="505">
        <v>23683.22</v>
      </c>
      <c r="J9" s="506">
        <v>60.053840000000001</v>
      </c>
      <c r="K9" s="507">
        <v>482.9</v>
      </c>
      <c r="L9" s="627">
        <f>J9*K9</f>
        <v>28999.999336000001</v>
      </c>
      <c r="N9" s="625"/>
      <c r="O9" s="625"/>
    </row>
    <row r="10" spans="1:15" ht="12.95" customHeight="1" thickBot="1">
      <c r="A10" s="833" t="s">
        <v>735</v>
      </c>
      <c r="B10" s="834"/>
      <c r="C10" s="834"/>
      <c r="D10" s="834"/>
      <c r="E10" s="835"/>
      <c r="F10" s="543"/>
      <c r="G10" s="542"/>
      <c r="H10" s="545"/>
      <c r="I10" s="441">
        <f>SUM(I11:I27)</f>
        <v>233700179.24999997</v>
      </c>
      <c r="J10" s="549"/>
      <c r="K10" s="548"/>
      <c r="L10" s="441">
        <f>SUM(L11:L27)</f>
        <v>228506000.16000003</v>
      </c>
      <c r="N10" s="118"/>
      <c r="O10" s="118"/>
    </row>
    <row r="11" spans="1:15" ht="12.95" customHeight="1">
      <c r="A11" s="639" t="s">
        <v>729</v>
      </c>
      <c r="B11" s="445" t="s">
        <v>736</v>
      </c>
      <c r="C11" s="442" t="s">
        <v>737</v>
      </c>
      <c r="D11" s="442" t="s">
        <v>738</v>
      </c>
      <c r="E11" s="446" t="s">
        <v>739</v>
      </c>
      <c r="F11" s="442" t="s">
        <v>740</v>
      </c>
      <c r="G11" s="443">
        <v>22</v>
      </c>
      <c r="H11" s="444">
        <f t="shared" ref="H11:H21" si="0">I11/G11</f>
        <v>92382.51</v>
      </c>
      <c r="I11" s="444">
        <v>2032415.22</v>
      </c>
      <c r="J11" s="447">
        <v>14</v>
      </c>
      <c r="K11" s="558">
        <v>92382.51</v>
      </c>
      <c r="L11" s="628">
        <f t="shared" ref="L11:L21" si="1">J11*K11</f>
        <v>1293355.1399999999</v>
      </c>
      <c r="N11" s="118"/>
      <c r="O11" s="118"/>
    </row>
    <row r="12" spans="1:15" ht="12.95" customHeight="1">
      <c r="A12" s="639" t="s">
        <v>741</v>
      </c>
      <c r="B12" s="659" t="s">
        <v>746</v>
      </c>
      <c r="C12" s="611" t="s">
        <v>742</v>
      </c>
      <c r="D12" s="611" t="s">
        <v>743</v>
      </c>
      <c r="E12" s="611" t="s">
        <v>747</v>
      </c>
      <c r="F12" s="611" t="s">
        <v>748</v>
      </c>
      <c r="G12" s="553">
        <v>812</v>
      </c>
      <c r="H12" s="505">
        <f t="shared" si="0"/>
        <v>66347.297931034482</v>
      </c>
      <c r="I12" s="660">
        <v>53874005.920000002</v>
      </c>
      <c r="J12" s="613">
        <v>800</v>
      </c>
      <c r="K12" s="614">
        <v>65576.81</v>
      </c>
      <c r="L12" s="630">
        <f t="shared" si="1"/>
        <v>52461448</v>
      </c>
      <c r="N12" s="118"/>
      <c r="O12" s="118"/>
    </row>
    <row r="13" spans="1:15" ht="12.95" customHeight="1">
      <c r="A13" s="639" t="s">
        <v>745</v>
      </c>
      <c r="B13" s="451" t="s">
        <v>750</v>
      </c>
      <c r="C13" s="620" t="s">
        <v>751</v>
      </c>
      <c r="D13" s="449" t="s">
        <v>752</v>
      </c>
      <c r="E13" s="446" t="s">
        <v>739</v>
      </c>
      <c r="F13" s="449" t="s">
        <v>753</v>
      </c>
      <c r="G13" s="452">
        <v>24</v>
      </c>
      <c r="H13" s="444">
        <f t="shared" si="0"/>
        <v>44182.268749999996</v>
      </c>
      <c r="I13" s="453">
        <v>1060374.45</v>
      </c>
      <c r="J13" s="447">
        <v>20</v>
      </c>
      <c r="K13" s="454">
        <v>44129.03</v>
      </c>
      <c r="L13" s="628">
        <f t="shared" si="1"/>
        <v>882580.6</v>
      </c>
      <c r="N13" s="118"/>
      <c r="O13" s="118"/>
    </row>
    <row r="14" spans="1:15" ht="12.95" customHeight="1">
      <c r="A14" s="639" t="s">
        <v>749</v>
      </c>
      <c r="B14" s="451" t="s">
        <v>755</v>
      </c>
      <c r="C14" s="620" t="s">
        <v>751</v>
      </c>
      <c r="D14" s="449" t="s">
        <v>756</v>
      </c>
      <c r="E14" s="446" t="s">
        <v>739</v>
      </c>
      <c r="F14" s="449" t="s">
        <v>753</v>
      </c>
      <c r="G14" s="452">
        <v>8</v>
      </c>
      <c r="H14" s="444">
        <f t="shared" si="0"/>
        <v>8724.3799999999992</v>
      </c>
      <c r="I14" s="453">
        <v>69795.039999999994</v>
      </c>
      <c r="J14" s="447">
        <v>1</v>
      </c>
      <c r="K14" s="454">
        <v>7243.15</v>
      </c>
      <c r="L14" s="628">
        <f t="shared" si="1"/>
        <v>7243.15</v>
      </c>
    </row>
    <row r="15" spans="1:15" ht="12.95" customHeight="1">
      <c r="A15" s="639" t="s">
        <v>754</v>
      </c>
      <c r="B15" s="451" t="s">
        <v>758</v>
      </c>
      <c r="C15" s="621" t="s">
        <v>751</v>
      </c>
      <c r="D15" s="455" t="s">
        <v>759</v>
      </c>
      <c r="E15" s="446" t="s">
        <v>739</v>
      </c>
      <c r="F15" s="449" t="s">
        <v>753</v>
      </c>
      <c r="G15" s="452">
        <v>4</v>
      </c>
      <c r="H15" s="444">
        <f t="shared" si="0"/>
        <v>7243.15</v>
      </c>
      <c r="I15" s="453">
        <v>28972.6</v>
      </c>
      <c r="J15" s="447">
        <v>10</v>
      </c>
      <c r="K15" s="454">
        <v>7243.15</v>
      </c>
      <c r="L15" s="628">
        <f t="shared" si="1"/>
        <v>72431.5</v>
      </c>
    </row>
    <row r="16" spans="1:15" ht="12.95" customHeight="1">
      <c r="A16" s="639" t="s">
        <v>757</v>
      </c>
      <c r="B16" s="456" t="s">
        <v>840</v>
      </c>
      <c r="C16" s="457" t="s">
        <v>761</v>
      </c>
      <c r="D16" s="457" t="s">
        <v>762</v>
      </c>
      <c r="E16" s="450" t="s">
        <v>841</v>
      </c>
      <c r="F16" s="449" t="s">
        <v>764</v>
      </c>
      <c r="G16" s="452">
        <v>868</v>
      </c>
      <c r="H16" s="444">
        <f t="shared" si="0"/>
        <v>45074.947695852534</v>
      </c>
      <c r="I16" s="458">
        <v>39125054.600000001</v>
      </c>
      <c r="J16" s="459">
        <v>870</v>
      </c>
      <c r="K16" s="559">
        <v>44070</v>
      </c>
      <c r="L16" s="628">
        <f t="shared" si="1"/>
        <v>38340900</v>
      </c>
    </row>
    <row r="17" spans="1:12" ht="12.95" customHeight="1">
      <c r="A17" s="639" t="s">
        <v>760</v>
      </c>
      <c r="B17" s="460" t="s">
        <v>902</v>
      </c>
      <c r="C17" s="620" t="s">
        <v>761</v>
      </c>
      <c r="D17" s="457" t="s">
        <v>901</v>
      </c>
      <c r="E17" s="450" t="s">
        <v>841</v>
      </c>
      <c r="F17" s="449" t="s">
        <v>900</v>
      </c>
      <c r="G17" s="452">
        <v>61</v>
      </c>
      <c r="H17" s="444">
        <f t="shared" si="0"/>
        <v>31222.524590163935</v>
      </c>
      <c r="I17" s="458">
        <v>1904574</v>
      </c>
      <c r="J17" s="459">
        <v>120</v>
      </c>
      <c r="K17" s="559">
        <v>31222</v>
      </c>
      <c r="L17" s="628">
        <f t="shared" si="1"/>
        <v>3746640</v>
      </c>
    </row>
    <row r="18" spans="1:12" ht="12.95" customHeight="1">
      <c r="A18" s="639" t="s">
        <v>763</v>
      </c>
      <c r="B18" s="460" t="s">
        <v>982</v>
      </c>
      <c r="C18" s="620" t="s">
        <v>761</v>
      </c>
      <c r="D18" s="457" t="s">
        <v>899</v>
      </c>
      <c r="E18" s="450" t="s">
        <v>841</v>
      </c>
      <c r="F18" s="449" t="s">
        <v>900</v>
      </c>
      <c r="G18" s="452">
        <v>34</v>
      </c>
      <c r="H18" s="444">
        <f t="shared" si="0"/>
        <v>32037.72</v>
      </c>
      <c r="I18" s="458">
        <v>1089282.48</v>
      </c>
      <c r="J18" s="459">
        <v>60</v>
      </c>
      <c r="K18" s="559">
        <v>32037.72</v>
      </c>
      <c r="L18" s="628">
        <f t="shared" si="1"/>
        <v>1922263.2000000002</v>
      </c>
    </row>
    <row r="19" spans="1:12" s="624" customFormat="1" ht="12.4" customHeight="1">
      <c r="A19" s="639" t="s">
        <v>765</v>
      </c>
      <c r="B19" s="661" t="s">
        <v>983</v>
      </c>
      <c r="C19" s="654" t="s">
        <v>761</v>
      </c>
      <c r="D19" s="343" t="s">
        <v>984</v>
      </c>
      <c r="E19" s="467" t="s">
        <v>786</v>
      </c>
      <c r="F19" s="611" t="s">
        <v>900</v>
      </c>
      <c r="G19" s="553">
        <v>16</v>
      </c>
      <c r="H19" s="505">
        <f t="shared" ref="H19:H20" si="2">I19/G19</f>
        <v>31666.26</v>
      </c>
      <c r="I19" s="662">
        <v>506660.16</v>
      </c>
      <c r="J19" s="459">
        <v>36</v>
      </c>
      <c r="K19" s="559">
        <v>31666.25</v>
      </c>
      <c r="L19" s="628">
        <f t="shared" ref="L19:L20" si="3">J19*K19</f>
        <v>1139985</v>
      </c>
    </row>
    <row r="20" spans="1:12" s="624" customFormat="1" ht="12.4" customHeight="1">
      <c r="A20" s="639" t="s">
        <v>770</v>
      </c>
      <c r="B20" s="661" t="s">
        <v>985</v>
      </c>
      <c r="C20" s="654" t="s">
        <v>761</v>
      </c>
      <c r="D20" s="343" t="s">
        <v>984</v>
      </c>
      <c r="E20" s="467" t="s">
        <v>841</v>
      </c>
      <c r="F20" s="611" t="s">
        <v>900</v>
      </c>
      <c r="G20" s="553">
        <v>13</v>
      </c>
      <c r="H20" s="505">
        <f t="shared" si="2"/>
        <v>31666.260000000002</v>
      </c>
      <c r="I20" s="662">
        <v>411661.38</v>
      </c>
      <c r="J20" s="459">
        <v>36</v>
      </c>
      <c r="K20" s="559">
        <v>31666.25</v>
      </c>
      <c r="L20" s="628">
        <f t="shared" si="3"/>
        <v>1139985</v>
      </c>
    </row>
    <row r="21" spans="1:12" ht="12.95" customHeight="1">
      <c r="A21" s="639" t="s">
        <v>775</v>
      </c>
      <c r="B21" s="456" t="s">
        <v>766</v>
      </c>
      <c r="C21" s="457" t="s">
        <v>767</v>
      </c>
      <c r="D21" s="457" t="s">
        <v>768</v>
      </c>
      <c r="E21" s="450" t="s">
        <v>744</v>
      </c>
      <c r="F21" s="449" t="s">
        <v>769</v>
      </c>
      <c r="G21" s="452">
        <v>308</v>
      </c>
      <c r="H21" s="444">
        <f t="shared" si="0"/>
        <v>72578.651525974026</v>
      </c>
      <c r="I21" s="458">
        <v>22354224.670000002</v>
      </c>
      <c r="J21" s="459">
        <v>300</v>
      </c>
      <c r="K21" s="559">
        <v>70342</v>
      </c>
      <c r="L21" s="628">
        <f t="shared" si="1"/>
        <v>21102600</v>
      </c>
    </row>
    <row r="22" spans="1:12" ht="12.95" customHeight="1">
      <c r="A22" s="639" t="s">
        <v>776</v>
      </c>
      <c r="B22" s="461" t="s">
        <v>771</v>
      </c>
      <c r="C22" s="462" t="s">
        <v>772</v>
      </c>
      <c r="D22" s="462" t="s">
        <v>773</v>
      </c>
      <c r="E22" s="446" t="s">
        <v>739</v>
      </c>
      <c r="F22" s="462" t="s">
        <v>774</v>
      </c>
      <c r="G22" s="463">
        <v>135</v>
      </c>
      <c r="H22" s="464">
        <f t="shared" ref="H22:H27" si="4">I22/G22</f>
        <v>13782.560000000001</v>
      </c>
      <c r="I22" s="465">
        <v>1860645.6</v>
      </c>
      <c r="J22" s="447">
        <v>220</v>
      </c>
      <c r="K22" s="448">
        <v>13782.56</v>
      </c>
      <c r="L22" s="629">
        <f>J22*K22</f>
        <v>3032163.1999999997</v>
      </c>
    </row>
    <row r="23" spans="1:12" ht="12.95" customHeight="1">
      <c r="A23" s="639" t="s">
        <v>779</v>
      </c>
      <c r="B23" s="466" t="s">
        <v>777</v>
      </c>
      <c r="C23" s="449" t="s">
        <v>772</v>
      </c>
      <c r="D23" s="449" t="s">
        <v>773</v>
      </c>
      <c r="E23" s="446" t="s">
        <v>739</v>
      </c>
      <c r="F23" s="449" t="s">
        <v>778</v>
      </c>
      <c r="G23" s="452">
        <v>27</v>
      </c>
      <c r="H23" s="444">
        <f t="shared" si="4"/>
        <v>68912.800000000003</v>
      </c>
      <c r="I23" s="453">
        <v>1860645.6</v>
      </c>
      <c r="J23" s="447">
        <v>1</v>
      </c>
      <c r="K23" s="448">
        <v>68912</v>
      </c>
      <c r="L23" s="628">
        <f>J23*K23</f>
        <v>68912</v>
      </c>
    </row>
    <row r="24" spans="1:12" ht="12.95" customHeight="1">
      <c r="A24" s="639" t="s">
        <v>782</v>
      </c>
      <c r="B24" s="466" t="s">
        <v>780</v>
      </c>
      <c r="C24" s="449" t="s">
        <v>772</v>
      </c>
      <c r="D24" s="449" t="s">
        <v>773</v>
      </c>
      <c r="E24" s="467" t="s">
        <v>744</v>
      </c>
      <c r="F24" s="449" t="s">
        <v>781</v>
      </c>
      <c r="G24" s="452">
        <v>676</v>
      </c>
      <c r="H24" s="444">
        <f t="shared" si="4"/>
        <v>88895.168343195255</v>
      </c>
      <c r="I24" s="453">
        <v>60093133.799999997</v>
      </c>
      <c r="J24" s="447">
        <v>660</v>
      </c>
      <c r="K24" s="448">
        <v>86403</v>
      </c>
      <c r="L24" s="628">
        <f t="shared" ref="L24:L27" si="5">J24*K24</f>
        <v>57025980</v>
      </c>
    </row>
    <row r="25" spans="1:12" ht="12.95" customHeight="1">
      <c r="A25" s="639" t="s">
        <v>788</v>
      </c>
      <c r="B25" s="466" t="s">
        <v>783</v>
      </c>
      <c r="C25" s="449" t="s">
        <v>784</v>
      </c>
      <c r="D25" s="449" t="s">
        <v>785</v>
      </c>
      <c r="E25" s="467" t="s">
        <v>786</v>
      </c>
      <c r="F25" s="449" t="s">
        <v>787</v>
      </c>
      <c r="G25" s="452">
        <v>162</v>
      </c>
      <c r="H25" s="444">
        <f t="shared" si="4"/>
        <v>93602.491111111114</v>
      </c>
      <c r="I25" s="464">
        <v>15163603.560000001</v>
      </c>
      <c r="J25" s="447">
        <v>160</v>
      </c>
      <c r="K25" s="559">
        <v>91600</v>
      </c>
      <c r="L25" s="628">
        <f t="shared" si="5"/>
        <v>14656000</v>
      </c>
    </row>
    <row r="26" spans="1:12" ht="12.95" customHeight="1">
      <c r="A26" s="639" t="s">
        <v>794</v>
      </c>
      <c r="B26" s="466" t="s">
        <v>789</v>
      </c>
      <c r="C26" s="449" t="s">
        <v>790</v>
      </c>
      <c r="D26" s="449" t="s">
        <v>791</v>
      </c>
      <c r="E26" s="467" t="s">
        <v>792</v>
      </c>
      <c r="F26" s="449" t="s">
        <v>793</v>
      </c>
      <c r="G26" s="452">
        <v>393</v>
      </c>
      <c r="H26" s="444">
        <f t="shared" si="4"/>
        <v>76868.153307888046</v>
      </c>
      <c r="I26" s="453">
        <v>30209184.25</v>
      </c>
      <c r="J26" s="447">
        <v>390</v>
      </c>
      <c r="K26" s="448">
        <v>75500</v>
      </c>
      <c r="L26" s="628">
        <f t="shared" si="5"/>
        <v>29445000</v>
      </c>
    </row>
    <row r="27" spans="1:12" ht="12.95" customHeight="1" thickBot="1">
      <c r="A27" s="639" t="s">
        <v>903</v>
      </c>
      <c r="B27" s="610" t="s">
        <v>795</v>
      </c>
      <c r="C27" s="611" t="s">
        <v>796</v>
      </c>
      <c r="D27" s="611" t="s">
        <v>797</v>
      </c>
      <c r="E27" s="467" t="s">
        <v>792</v>
      </c>
      <c r="F27" s="611" t="s">
        <v>798</v>
      </c>
      <c r="G27" s="553">
        <v>27</v>
      </c>
      <c r="H27" s="505">
        <f t="shared" si="4"/>
        <v>76146.145185185189</v>
      </c>
      <c r="I27" s="612">
        <v>2055945.92</v>
      </c>
      <c r="J27" s="613">
        <v>27</v>
      </c>
      <c r="K27" s="614">
        <v>80315.31</v>
      </c>
      <c r="L27" s="630">
        <f t="shared" si="5"/>
        <v>2168513.37</v>
      </c>
    </row>
    <row r="28" spans="1:12" ht="12.95" customHeight="1" thickBot="1">
      <c r="A28" s="468" t="s">
        <v>80</v>
      </c>
      <c r="B28" s="468"/>
      <c r="C28" s="542"/>
      <c r="D28" s="542"/>
      <c r="E28" s="542"/>
      <c r="F28" s="542"/>
      <c r="G28" s="542"/>
      <c r="H28" s="545"/>
      <c r="I28" s="544"/>
      <c r="J28" s="549"/>
      <c r="K28" s="548"/>
      <c r="L28" s="544"/>
    </row>
    <row r="29" spans="1:12" ht="12.95" customHeight="1" thickBot="1">
      <c r="A29" s="830" t="s">
        <v>81</v>
      </c>
      <c r="B29" s="832"/>
      <c r="C29" s="543"/>
      <c r="D29" s="542"/>
      <c r="E29" s="542"/>
      <c r="F29" s="542"/>
      <c r="G29" s="542"/>
      <c r="H29" s="545"/>
      <c r="I29" s="441">
        <f>SUM(I30:I43)</f>
        <v>5550593.0300000003</v>
      </c>
      <c r="J29" s="549"/>
      <c r="K29" s="548"/>
      <c r="L29" s="441">
        <f>SUM(L30:L43)</f>
        <v>5979000</v>
      </c>
    </row>
    <row r="30" spans="1:12" ht="12.95" customHeight="1">
      <c r="A30" s="108" t="s">
        <v>65</v>
      </c>
      <c r="B30" s="836" t="s">
        <v>105</v>
      </c>
      <c r="C30" s="837"/>
      <c r="D30" s="837"/>
      <c r="E30" s="837"/>
      <c r="F30" s="837"/>
      <c r="G30" s="837"/>
      <c r="H30" s="838"/>
      <c r="I30" s="673">
        <v>273465.28000000003</v>
      </c>
      <c r="J30" s="546"/>
      <c r="K30" s="547"/>
      <c r="L30" s="469">
        <v>300000</v>
      </c>
    </row>
    <row r="31" spans="1:12" ht="12.95" customHeight="1">
      <c r="A31" s="619" t="s">
        <v>66</v>
      </c>
      <c r="B31" s="839" t="s">
        <v>222</v>
      </c>
      <c r="C31" s="837"/>
      <c r="D31" s="837"/>
      <c r="E31" s="837"/>
      <c r="F31" s="837"/>
      <c r="G31" s="837"/>
      <c r="H31" s="838"/>
      <c r="I31" s="674">
        <v>2981528.05</v>
      </c>
      <c r="J31" s="546"/>
      <c r="K31" s="547"/>
      <c r="L31" s="470">
        <v>3100000</v>
      </c>
    </row>
    <row r="32" spans="1:12" ht="12.95" customHeight="1">
      <c r="A32" s="619" t="s">
        <v>67</v>
      </c>
      <c r="B32" s="839" t="s">
        <v>107</v>
      </c>
      <c r="C32" s="837"/>
      <c r="D32" s="837"/>
      <c r="E32" s="837"/>
      <c r="F32" s="837"/>
      <c r="G32" s="837"/>
      <c r="H32" s="838"/>
      <c r="I32" s="674">
        <v>814077.99</v>
      </c>
      <c r="J32" s="546"/>
      <c r="K32" s="547"/>
      <c r="L32" s="470">
        <v>880000</v>
      </c>
    </row>
    <row r="33" spans="1:12" ht="12.95" customHeight="1">
      <c r="A33" s="619" t="s">
        <v>68</v>
      </c>
      <c r="B33" s="839" t="s">
        <v>108</v>
      </c>
      <c r="C33" s="837"/>
      <c r="D33" s="837"/>
      <c r="E33" s="837"/>
      <c r="F33" s="837"/>
      <c r="G33" s="837"/>
      <c r="H33" s="838"/>
      <c r="I33" s="674"/>
      <c r="J33" s="546"/>
      <c r="K33" s="547"/>
      <c r="L33" s="470"/>
    </row>
    <row r="34" spans="1:12" ht="12.95" customHeight="1">
      <c r="A34" s="619" t="s">
        <v>69</v>
      </c>
      <c r="B34" s="839" t="s">
        <v>106</v>
      </c>
      <c r="C34" s="837"/>
      <c r="D34" s="837"/>
      <c r="E34" s="837"/>
      <c r="F34" s="837"/>
      <c r="G34" s="837"/>
      <c r="H34" s="838"/>
      <c r="I34" s="674">
        <v>1694.1</v>
      </c>
      <c r="J34" s="546"/>
      <c r="K34" s="547"/>
      <c r="L34" s="470">
        <v>2000</v>
      </c>
    </row>
    <row r="35" spans="1:12" s="14" customFormat="1" ht="12.95" customHeight="1">
      <c r="A35" s="619" t="s">
        <v>70</v>
      </c>
      <c r="B35" s="839" t="s">
        <v>85</v>
      </c>
      <c r="C35" s="837"/>
      <c r="D35" s="837"/>
      <c r="E35" s="837"/>
      <c r="F35" s="837"/>
      <c r="G35" s="837"/>
      <c r="H35" s="838"/>
      <c r="I35" s="674">
        <v>242928.81</v>
      </c>
      <c r="J35" s="546"/>
      <c r="K35" s="547"/>
      <c r="L35" s="470">
        <v>260000</v>
      </c>
    </row>
    <row r="36" spans="1:12" ht="12.95" customHeight="1">
      <c r="A36" s="619" t="s">
        <v>71</v>
      </c>
      <c r="B36" s="839" t="s">
        <v>82</v>
      </c>
      <c r="C36" s="837"/>
      <c r="D36" s="837"/>
      <c r="E36" s="837"/>
      <c r="F36" s="837"/>
      <c r="G36" s="837"/>
      <c r="H36" s="838"/>
      <c r="I36" s="674">
        <v>312921.88</v>
      </c>
      <c r="J36" s="546"/>
      <c r="K36" s="547"/>
      <c r="L36" s="470">
        <v>340000</v>
      </c>
    </row>
    <row r="37" spans="1:12" ht="12.95" customHeight="1">
      <c r="A37" s="619" t="s">
        <v>72</v>
      </c>
      <c r="B37" s="839" t="s">
        <v>83</v>
      </c>
      <c r="C37" s="837"/>
      <c r="D37" s="837"/>
      <c r="E37" s="837"/>
      <c r="F37" s="837"/>
      <c r="G37" s="837"/>
      <c r="H37" s="838"/>
      <c r="I37" s="674">
        <v>15249.78</v>
      </c>
      <c r="J37" s="546"/>
      <c r="K37" s="547"/>
      <c r="L37" s="470">
        <v>16000</v>
      </c>
    </row>
    <row r="38" spans="1:12" ht="12.95" customHeight="1">
      <c r="A38" s="619" t="s">
        <v>73</v>
      </c>
      <c r="B38" s="839" t="s">
        <v>109</v>
      </c>
      <c r="C38" s="837"/>
      <c r="D38" s="837"/>
      <c r="E38" s="837"/>
      <c r="F38" s="837"/>
      <c r="G38" s="837"/>
      <c r="H38" s="838"/>
      <c r="I38" s="674">
        <v>229157.81</v>
      </c>
      <c r="J38" s="546"/>
      <c r="K38" s="547"/>
      <c r="L38" s="470">
        <v>310000</v>
      </c>
    </row>
    <row r="39" spans="1:12" ht="12.95" customHeight="1">
      <c r="A39" s="619" t="s">
        <v>74</v>
      </c>
      <c r="B39" s="839" t="s">
        <v>104</v>
      </c>
      <c r="C39" s="837"/>
      <c r="D39" s="837"/>
      <c r="E39" s="837"/>
      <c r="F39" s="837"/>
      <c r="G39" s="837"/>
      <c r="H39" s="838"/>
      <c r="I39" s="674">
        <v>577364.87</v>
      </c>
      <c r="J39" s="546"/>
      <c r="K39" s="547"/>
      <c r="L39" s="470">
        <v>630000</v>
      </c>
    </row>
    <row r="40" spans="1:12" ht="12.95" customHeight="1">
      <c r="A40" s="619" t="s">
        <v>75</v>
      </c>
      <c r="B40" s="839" t="s">
        <v>86</v>
      </c>
      <c r="C40" s="837"/>
      <c r="D40" s="837"/>
      <c r="E40" s="837"/>
      <c r="F40" s="837"/>
      <c r="G40" s="837"/>
      <c r="H40" s="838"/>
      <c r="I40" s="674">
        <v>368.51</v>
      </c>
      <c r="J40" s="546"/>
      <c r="K40" s="546"/>
      <c r="L40" s="470">
        <v>1000</v>
      </c>
    </row>
    <row r="41" spans="1:12" ht="12.95" customHeight="1">
      <c r="A41" s="619" t="s">
        <v>76</v>
      </c>
      <c r="B41" s="839" t="s">
        <v>110</v>
      </c>
      <c r="C41" s="837"/>
      <c r="D41" s="837"/>
      <c r="E41" s="837"/>
      <c r="F41" s="837"/>
      <c r="G41" s="837"/>
      <c r="H41" s="838"/>
      <c r="I41" s="674">
        <v>36444.69</v>
      </c>
      <c r="J41" s="546"/>
      <c r="K41" s="546"/>
      <c r="L41" s="470">
        <v>50000</v>
      </c>
    </row>
    <row r="42" spans="1:12" ht="12.95" customHeight="1">
      <c r="A42" s="619" t="s">
        <v>77</v>
      </c>
      <c r="B42" s="839" t="s">
        <v>111</v>
      </c>
      <c r="C42" s="837"/>
      <c r="D42" s="837"/>
      <c r="E42" s="837"/>
      <c r="F42" s="837"/>
      <c r="G42" s="837"/>
      <c r="H42" s="838"/>
      <c r="I42" s="675"/>
      <c r="J42" s="546"/>
      <c r="K42" s="546"/>
      <c r="L42" s="470"/>
    </row>
    <row r="43" spans="1:12" ht="12.95" customHeight="1" thickBot="1">
      <c r="A43" s="372" t="s">
        <v>78</v>
      </c>
      <c r="B43" s="840" t="s">
        <v>84</v>
      </c>
      <c r="C43" s="837"/>
      <c r="D43" s="837"/>
      <c r="E43" s="837"/>
      <c r="F43" s="837"/>
      <c r="G43" s="837"/>
      <c r="H43" s="838"/>
      <c r="I43" s="676">
        <v>65391.26</v>
      </c>
      <c r="J43" s="546"/>
      <c r="K43" s="546"/>
      <c r="L43" s="631">
        <v>90000</v>
      </c>
    </row>
    <row r="44" spans="1:12" ht="12.95" customHeight="1" thickBot="1">
      <c r="A44" s="841" t="s">
        <v>87</v>
      </c>
      <c r="B44" s="842"/>
      <c r="C44" s="632"/>
      <c r="D44" s="633"/>
      <c r="E44" s="633"/>
      <c r="F44" s="633"/>
      <c r="G44" s="634"/>
      <c r="H44" s="635"/>
      <c r="I44" s="636">
        <f>I8+I10+I29</f>
        <v>239274455.49999997</v>
      </c>
      <c r="J44" s="637"/>
      <c r="K44" s="635"/>
      <c r="L44" s="441">
        <f>L8+L10+L29</f>
        <v>234514000.15933603</v>
      </c>
    </row>
  </sheetData>
  <mergeCells count="26">
    <mergeCell ref="B43:H43"/>
    <mergeCell ref="A44:B44"/>
    <mergeCell ref="B38:H38"/>
    <mergeCell ref="B39:H39"/>
    <mergeCell ref="B40:H40"/>
    <mergeCell ref="B41:H41"/>
    <mergeCell ref="B42:H42"/>
    <mergeCell ref="B33:H33"/>
    <mergeCell ref="B34:H34"/>
    <mergeCell ref="B35:H35"/>
    <mergeCell ref="B36:H36"/>
    <mergeCell ref="B37:H37"/>
    <mergeCell ref="A10:E10"/>
    <mergeCell ref="A29:B29"/>
    <mergeCell ref="B30:H30"/>
    <mergeCell ref="B31:H31"/>
    <mergeCell ref="B32:H32"/>
    <mergeCell ref="F6:F7"/>
    <mergeCell ref="J6:L6"/>
    <mergeCell ref="A8:C8"/>
    <mergeCell ref="A6:A7"/>
    <mergeCell ref="B6:B7"/>
    <mergeCell ref="C6:C7"/>
    <mergeCell ref="D6:D7"/>
    <mergeCell ref="E6:E7"/>
    <mergeCell ref="G6:I6"/>
  </mergeCells>
  <phoneticPr fontId="17" type="noConversion"/>
  <pageMargins left="0.31496062992125984" right="3.937007874015748E-2" top="0.23622047244094491" bottom="0" header="0.31496062992125984" footer="0"/>
  <pageSetup paperSize="9" fitToHeight="0" orientation="landscape" verticalDpi="1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view="pageBreakPreview" zoomScaleNormal="100" zoomScaleSheetLayoutView="100" workbookViewId="0">
      <selection activeCell="N35" sqref="N35"/>
    </sheetView>
  </sheetViews>
  <sheetFormatPr defaultRowHeight="11.25"/>
  <cols>
    <col min="1" max="1" width="10.140625" style="13" customWidth="1"/>
    <col min="2" max="2" width="45" style="13" customWidth="1"/>
    <col min="3" max="3" width="10.140625" style="13" customWidth="1"/>
    <col min="4" max="4" width="15.5703125" style="13" customWidth="1"/>
    <col min="5" max="5" width="10.7109375" style="13" customWidth="1"/>
    <col min="6" max="7" width="10.42578125" style="13" customWidth="1"/>
    <col min="8" max="8" width="14.5703125" style="13" customWidth="1"/>
    <col min="9" max="9" width="11.42578125" style="13" customWidth="1"/>
    <col min="10" max="10" width="11.28515625" style="13" customWidth="1"/>
    <col min="11" max="16384" width="9.140625" style="13"/>
  </cols>
  <sheetData>
    <row r="1" spans="1:10" ht="12">
      <c r="A1" s="134"/>
      <c r="B1" s="135" t="s">
        <v>141</v>
      </c>
      <c r="C1" s="126" t="str">
        <f>Kadar.ode.!C1</f>
        <v>Институт за лечење и рехабилитацију "Нишка Бања"</v>
      </c>
      <c r="D1" s="130"/>
      <c r="E1" s="130"/>
      <c r="F1" s="210"/>
    </row>
    <row r="2" spans="1:10" ht="12">
      <c r="A2" s="134"/>
      <c r="B2" s="135" t="s">
        <v>142</v>
      </c>
      <c r="C2" s="126" t="str">
        <f>Kadar.ode.!C2</f>
        <v>07210582</v>
      </c>
      <c r="D2" s="130"/>
      <c r="E2" s="130"/>
      <c r="F2" s="210"/>
    </row>
    <row r="3" spans="1:10" ht="12">
      <c r="A3" s="134"/>
      <c r="B3" s="135"/>
      <c r="C3" s="126"/>
      <c r="D3" s="130"/>
      <c r="E3" s="130"/>
      <c r="F3" s="210"/>
    </row>
    <row r="4" spans="1:10" ht="14.25">
      <c r="A4" s="134"/>
      <c r="B4" s="135" t="s">
        <v>309</v>
      </c>
      <c r="C4" s="127" t="s">
        <v>223</v>
      </c>
      <c r="D4" s="131"/>
      <c r="E4" s="131"/>
      <c r="F4" s="211"/>
    </row>
    <row r="5" spans="1:10" s="14" customFormat="1" ht="15.75"/>
    <row r="6" spans="1:10" ht="13.5" customHeight="1">
      <c r="A6" s="752" t="s">
        <v>52</v>
      </c>
      <c r="B6" s="752" t="s">
        <v>245</v>
      </c>
      <c r="C6" s="829" t="s">
        <v>1025</v>
      </c>
      <c r="D6" s="829"/>
      <c r="E6" s="829"/>
      <c r="F6" s="829"/>
      <c r="G6" s="829" t="s">
        <v>976</v>
      </c>
      <c r="H6" s="829"/>
      <c r="I6" s="829"/>
      <c r="J6" s="829"/>
    </row>
    <row r="7" spans="1:10" ht="56.25">
      <c r="A7" s="752"/>
      <c r="B7" s="752"/>
      <c r="C7" s="574" t="s">
        <v>14</v>
      </c>
      <c r="D7" s="683" t="s">
        <v>49</v>
      </c>
      <c r="E7" s="683" t="s">
        <v>50</v>
      </c>
      <c r="F7" s="683" t="s">
        <v>259</v>
      </c>
      <c r="G7" s="574" t="s">
        <v>14</v>
      </c>
      <c r="H7" s="683" t="s">
        <v>49</v>
      </c>
      <c r="I7" s="683" t="s">
        <v>50</v>
      </c>
      <c r="J7" s="575" t="s">
        <v>260</v>
      </c>
    </row>
    <row r="8" spans="1:10" ht="15.75">
      <c r="A8" s="471" t="s">
        <v>799</v>
      </c>
      <c r="B8" s="471"/>
      <c r="C8" s="472"/>
      <c r="D8" s="310"/>
      <c r="E8" s="310"/>
      <c r="F8" s="476">
        <v>166</v>
      </c>
      <c r="G8" s="473"/>
      <c r="H8" s="310"/>
      <c r="I8" s="310"/>
      <c r="J8" s="476">
        <v>158</v>
      </c>
    </row>
    <row r="9" spans="1:10" ht="12.75" customHeight="1">
      <c r="A9" s="663" t="s">
        <v>1004</v>
      </c>
      <c r="B9" s="664" t="s">
        <v>986</v>
      </c>
      <c r="C9" s="663">
        <v>64</v>
      </c>
      <c r="D9" s="474">
        <f t="shared" ref="D9:D26" si="0">C9*E9</f>
        <v>4928000</v>
      </c>
      <c r="E9" s="665">
        <v>77000</v>
      </c>
      <c r="F9" s="476">
        <v>64</v>
      </c>
      <c r="G9" s="663">
        <v>55</v>
      </c>
      <c r="H9" s="474">
        <f t="shared" ref="H9:H26" si="1">G9*I9</f>
        <v>4235000</v>
      </c>
      <c r="I9" s="665">
        <v>77000</v>
      </c>
      <c r="J9" s="663">
        <v>55</v>
      </c>
    </row>
    <row r="10" spans="1:10" ht="12.75">
      <c r="A10" s="663" t="s">
        <v>1005</v>
      </c>
      <c r="B10" s="664" t="s">
        <v>987</v>
      </c>
      <c r="C10" s="663">
        <v>64</v>
      </c>
      <c r="D10" s="474">
        <f t="shared" si="0"/>
        <v>2499200</v>
      </c>
      <c r="E10" s="665">
        <v>39050</v>
      </c>
      <c r="F10" s="476">
        <v>64</v>
      </c>
      <c r="G10" s="663">
        <v>55</v>
      </c>
      <c r="H10" s="474">
        <f t="shared" si="1"/>
        <v>2147750</v>
      </c>
      <c r="I10" s="665">
        <v>39050</v>
      </c>
      <c r="J10" s="663">
        <v>55</v>
      </c>
    </row>
    <row r="11" spans="1:10" ht="12.75">
      <c r="A11" s="663" t="s">
        <v>1006</v>
      </c>
      <c r="B11" s="664" t="s">
        <v>988</v>
      </c>
      <c r="C11" s="663">
        <v>64</v>
      </c>
      <c r="D11" s="474">
        <f t="shared" si="0"/>
        <v>1513600</v>
      </c>
      <c r="E11" s="665">
        <v>23650</v>
      </c>
      <c r="F11" s="476">
        <v>64</v>
      </c>
      <c r="G11" s="663">
        <v>55</v>
      </c>
      <c r="H11" s="474">
        <f t="shared" si="1"/>
        <v>1300750</v>
      </c>
      <c r="I11" s="665">
        <v>23650</v>
      </c>
      <c r="J11" s="663">
        <v>55</v>
      </c>
    </row>
    <row r="12" spans="1:10" ht="12.75">
      <c r="A12" s="663" t="s">
        <v>1007</v>
      </c>
      <c r="B12" s="664" t="s">
        <v>989</v>
      </c>
      <c r="C12" s="663">
        <v>64</v>
      </c>
      <c r="D12" s="474">
        <f t="shared" si="0"/>
        <v>1126400</v>
      </c>
      <c r="E12" s="665">
        <v>17600</v>
      </c>
      <c r="F12" s="476">
        <v>64</v>
      </c>
      <c r="G12" s="663">
        <v>55</v>
      </c>
      <c r="H12" s="474">
        <f t="shared" si="1"/>
        <v>968000</v>
      </c>
      <c r="I12" s="665">
        <v>17600</v>
      </c>
      <c r="J12" s="663">
        <v>55</v>
      </c>
    </row>
    <row r="13" spans="1:10" ht="12.75">
      <c r="A13" s="663" t="s">
        <v>1008</v>
      </c>
      <c r="B13" s="664" t="s">
        <v>990</v>
      </c>
      <c r="C13" s="663">
        <v>13</v>
      </c>
      <c r="D13" s="474">
        <f t="shared" si="0"/>
        <v>14300</v>
      </c>
      <c r="E13" s="665">
        <v>1100</v>
      </c>
      <c r="F13" s="476">
        <v>13</v>
      </c>
      <c r="G13" s="663">
        <v>12</v>
      </c>
      <c r="H13" s="474">
        <f t="shared" si="1"/>
        <v>13200</v>
      </c>
      <c r="I13" s="665">
        <v>1100</v>
      </c>
      <c r="J13" s="663">
        <v>12</v>
      </c>
    </row>
    <row r="14" spans="1:10" ht="12.75" customHeight="1">
      <c r="A14" s="663" t="s">
        <v>1009</v>
      </c>
      <c r="B14" s="664" t="s">
        <v>991</v>
      </c>
      <c r="C14" s="663">
        <v>22</v>
      </c>
      <c r="D14" s="474">
        <f t="shared" si="0"/>
        <v>1837990</v>
      </c>
      <c r="E14" s="665">
        <v>83545</v>
      </c>
      <c r="F14" s="476">
        <v>22</v>
      </c>
      <c r="G14" s="663">
        <v>17</v>
      </c>
      <c r="H14" s="474">
        <f t="shared" si="1"/>
        <v>1395020</v>
      </c>
      <c r="I14" s="665">
        <v>82060</v>
      </c>
      <c r="J14" s="663">
        <v>17</v>
      </c>
    </row>
    <row r="15" spans="1:10" ht="12.75">
      <c r="A15" s="663" t="s">
        <v>1010</v>
      </c>
      <c r="B15" s="664" t="s">
        <v>992</v>
      </c>
      <c r="C15" s="663">
        <v>22</v>
      </c>
      <c r="D15" s="474">
        <f t="shared" si="0"/>
        <v>957110</v>
      </c>
      <c r="E15" s="665">
        <v>43505</v>
      </c>
      <c r="F15" s="476">
        <v>22</v>
      </c>
      <c r="G15" s="663">
        <v>17</v>
      </c>
      <c r="H15" s="474">
        <f t="shared" si="1"/>
        <v>731000</v>
      </c>
      <c r="I15" s="665">
        <v>43000</v>
      </c>
      <c r="J15" s="663">
        <v>17</v>
      </c>
    </row>
    <row r="16" spans="1:10" ht="12.75">
      <c r="A16" s="663" t="s">
        <v>1011</v>
      </c>
      <c r="B16" s="664" t="s">
        <v>993</v>
      </c>
      <c r="C16" s="663">
        <v>22</v>
      </c>
      <c r="D16" s="474">
        <f t="shared" si="0"/>
        <v>181500</v>
      </c>
      <c r="E16" s="665">
        <v>8250</v>
      </c>
      <c r="F16" s="476">
        <v>22</v>
      </c>
      <c r="G16" s="663">
        <v>17</v>
      </c>
      <c r="H16" s="474">
        <f t="shared" si="1"/>
        <v>140250</v>
      </c>
      <c r="I16" s="665">
        <v>8250</v>
      </c>
      <c r="J16" s="663">
        <v>17</v>
      </c>
    </row>
    <row r="17" spans="1:10" ht="12.75">
      <c r="A17" s="663" t="s">
        <v>1012</v>
      </c>
      <c r="B17" s="664" t="s">
        <v>994</v>
      </c>
      <c r="C17" s="663">
        <v>22</v>
      </c>
      <c r="D17" s="474">
        <f t="shared" si="0"/>
        <v>321860</v>
      </c>
      <c r="E17" s="665">
        <v>14630</v>
      </c>
      <c r="F17" s="476">
        <v>22</v>
      </c>
      <c r="G17" s="663">
        <v>17</v>
      </c>
      <c r="H17" s="474">
        <f t="shared" si="1"/>
        <v>248710</v>
      </c>
      <c r="I17" s="665">
        <v>14630</v>
      </c>
      <c r="J17" s="663">
        <v>17</v>
      </c>
    </row>
    <row r="18" spans="1:10" ht="12.75">
      <c r="A18" s="663" t="s">
        <v>1013</v>
      </c>
      <c r="B18" s="664" t="s">
        <v>995</v>
      </c>
      <c r="C18" s="663">
        <v>4</v>
      </c>
      <c r="D18" s="474">
        <f t="shared" si="0"/>
        <v>8140</v>
      </c>
      <c r="E18" s="665">
        <v>2035</v>
      </c>
      <c r="F18" s="476">
        <v>4</v>
      </c>
      <c r="G18" s="663">
        <v>4</v>
      </c>
      <c r="H18" s="474">
        <f t="shared" si="1"/>
        <v>8120</v>
      </c>
      <c r="I18" s="665">
        <v>2030</v>
      </c>
      <c r="J18" s="663">
        <v>4</v>
      </c>
    </row>
    <row r="19" spans="1:10" ht="12.75">
      <c r="A19" s="663" t="s">
        <v>1014</v>
      </c>
      <c r="B19" s="664" t="s">
        <v>996</v>
      </c>
      <c r="C19" s="663">
        <v>50</v>
      </c>
      <c r="D19" s="474">
        <f t="shared" si="0"/>
        <v>1320000</v>
      </c>
      <c r="E19" s="665">
        <v>26400</v>
      </c>
      <c r="F19" s="476">
        <v>50</v>
      </c>
      <c r="G19" s="663">
        <v>56</v>
      </c>
      <c r="H19" s="474">
        <f t="shared" si="1"/>
        <v>1478400</v>
      </c>
      <c r="I19" s="665">
        <v>26400</v>
      </c>
      <c r="J19" s="663">
        <v>56</v>
      </c>
    </row>
    <row r="20" spans="1:10" ht="12.75">
      <c r="A20" s="663" t="s">
        <v>1005</v>
      </c>
      <c r="B20" s="664" t="s">
        <v>997</v>
      </c>
      <c r="C20" s="663">
        <v>50</v>
      </c>
      <c r="D20" s="474">
        <f t="shared" si="0"/>
        <v>1952500</v>
      </c>
      <c r="E20" s="665">
        <v>39050</v>
      </c>
      <c r="F20" s="476">
        <v>50</v>
      </c>
      <c r="G20" s="663">
        <v>56</v>
      </c>
      <c r="H20" s="474">
        <f t="shared" si="1"/>
        <v>1626800</v>
      </c>
      <c r="I20" s="665">
        <v>29050</v>
      </c>
      <c r="J20" s="663">
        <v>56</v>
      </c>
    </row>
    <row r="21" spans="1:10" ht="12.75">
      <c r="A21" s="663" t="s">
        <v>1006</v>
      </c>
      <c r="B21" s="664" t="s">
        <v>998</v>
      </c>
      <c r="C21" s="663">
        <v>50</v>
      </c>
      <c r="D21" s="474">
        <f t="shared" si="0"/>
        <v>1182500</v>
      </c>
      <c r="E21" s="665">
        <v>23650</v>
      </c>
      <c r="F21" s="476">
        <v>50</v>
      </c>
      <c r="G21" s="663">
        <v>56</v>
      </c>
      <c r="H21" s="474">
        <f t="shared" si="1"/>
        <v>1324400</v>
      </c>
      <c r="I21" s="665">
        <v>23650</v>
      </c>
      <c r="J21" s="663">
        <v>56</v>
      </c>
    </row>
    <row r="22" spans="1:10" ht="12.75">
      <c r="A22" s="663" t="s">
        <v>1015</v>
      </c>
      <c r="B22" s="664" t="s">
        <v>999</v>
      </c>
      <c r="C22" s="663">
        <v>50</v>
      </c>
      <c r="D22" s="474">
        <f t="shared" si="0"/>
        <v>880000</v>
      </c>
      <c r="E22" s="665">
        <v>17600</v>
      </c>
      <c r="F22" s="476">
        <v>50</v>
      </c>
      <c r="G22" s="663">
        <v>56</v>
      </c>
      <c r="H22" s="474">
        <f t="shared" si="1"/>
        <v>985600</v>
      </c>
      <c r="I22" s="665">
        <v>17600</v>
      </c>
      <c r="J22" s="663">
        <v>56</v>
      </c>
    </row>
    <row r="23" spans="1:10" ht="12.75">
      <c r="A23" s="663" t="s">
        <v>1008</v>
      </c>
      <c r="B23" s="664" t="s">
        <v>1000</v>
      </c>
      <c r="C23" s="663">
        <v>10</v>
      </c>
      <c r="D23" s="474">
        <f t="shared" si="0"/>
        <v>11000</v>
      </c>
      <c r="E23" s="665">
        <v>1100</v>
      </c>
      <c r="F23" s="476">
        <v>10</v>
      </c>
      <c r="G23" s="663">
        <v>10</v>
      </c>
      <c r="H23" s="474">
        <f t="shared" si="1"/>
        <v>11000</v>
      </c>
      <c r="I23" s="665">
        <v>1100</v>
      </c>
      <c r="J23" s="663">
        <v>10</v>
      </c>
    </row>
    <row r="24" spans="1:10" ht="12.75">
      <c r="A24" s="663" t="s">
        <v>1016</v>
      </c>
      <c r="B24" s="664" t="s">
        <v>1001</v>
      </c>
      <c r="C24" s="663">
        <v>30</v>
      </c>
      <c r="D24" s="474">
        <f t="shared" si="0"/>
        <v>1024650</v>
      </c>
      <c r="E24" s="665">
        <v>34155</v>
      </c>
      <c r="F24" s="476">
        <v>30</v>
      </c>
      <c r="G24" s="663">
        <v>30</v>
      </c>
      <c r="H24" s="474">
        <f t="shared" si="1"/>
        <v>1024650</v>
      </c>
      <c r="I24" s="665">
        <v>34155</v>
      </c>
      <c r="J24" s="663">
        <v>30</v>
      </c>
    </row>
    <row r="25" spans="1:10" ht="12.75">
      <c r="A25" s="663" t="s">
        <v>1017</v>
      </c>
      <c r="B25" s="664" t="s">
        <v>1002</v>
      </c>
      <c r="C25" s="663">
        <v>30</v>
      </c>
      <c r="D25" s="474">
        <f t="shared" si="0"/>
        <v>684750</v>
      </c>
      <c r="E25" s="665">
        <v>22825</v>
      </c>
      <c r="F25" s="476">
        <v>30</v>
      </c>
      <c r="G25" s="663">
        <v>30</v>
      </c>
      <c r="H25" s="474">
        <f t="shared" si="1"/>
        <v>684750</v>
      </c>
      <c r="I25" s="665">
        <v>22825</v>
      </c>
      <c r="J25" s="663">
        <v>30</v>
      </c>
    </row>
    <row r="26" spans="1:10" ht="12.75">
      <c r="A26" s="663" t="s">
        <v>1018</v>
      </c>
      <c r="B26" s="664" t="s">
        <v>1003</v>
      </c>
      <c r="C26" s="663">
        <v>30</v>
      </c>
      <c r="D26" s="474">
        <f t="shared" si="0"/>
        <v>435600</v>
      </c>
      <c r="E26" s="665">
        <v>14520</v>
      </c>
      <c r="F26" s="476">
        <v>30</v>
      </c>
      <c r="G26" s="663">
        <v>30</v>
      </c>
      <c r="H26" s="474">
        <f t="shared" si="1"/>
        <v>435600</v>
      </c>
      <c r="I26" s="665">
        <v>14520</v>
      </c>
      <c r="J26" s="663">
        <v>30</v>
      </c>
    </row>
    <row r="27" spans="1:10" ht="12.75">
      <c r="A27" s="580"/>
      <c r="B27" s="551" t="s">
        <v>87</v>
      </c>
      <c r="C27" s="684"/>
      <c r="D27" s="688">
        <f>SUM(D9:D26)</f>
        <v>20879100</v>
      </c>
      <c r="E27" s="684"/>
      <c r="F27" s="668"/>
      <c r="G27" s="310"/>
      <c r="H27" s="689">
        <f>SUM(H9:H26)</f>
        <v>18759000</v>
      </c>
      <c r="I27" s="310"/>
      <c r="J27" s="476"/>
    </row>
    <row r="28" spans="1:10" ht="15.75">
      <c r="A28" s="471" t="s">
        <v>800</v>
      </c>
      <c r="B28" s="471"/>
      <c r="C28" s="669"/>
      <c r="D28" s="684"/>
      <c r="E28" s="684"/>
      <c r="F28" s="668">
        <v>80</v>
      </c>
      <c r="G28" s="310"/>
      <c r="H28" s="310"/>
      <c r="I28" s="310"/>
      <c r="J28" s="476">
        <v>116</v>
      </c>
    </row>
    <row r="29" spans="1:10" ht="14.25" customHeight="1">
      <c r="A29" s="581" t="s">
        <v>1024</v>
      </c>
      <c r="B29" s="579" t="s">
        <v>1023</v>
      </c>
      <c r="C29" s="310">
        <v>23</v>
      </c>
      <c r="D29" s="475">
        <f t="shared" ref="D29:D31" si="2">C29*E29</f>
        <v>51060</v>
      </c>
      <c r="E29" s="475">
        <v>2220</v>
      </c>
      <c r="F29" s="678">
        <v>20</v>
      </c>
      <c r="G29" s="310">
        <v>10</v>
      </c>
      <c r="H29" s="475">
        <f t="shared" ref="H29:H31" si="3">G29*I29</f>
        <v>23100</v>
      </c>
      <c r="I29" s="475">
        <v>2310</v>
      </c>
      <c r="J29" s="476"/>
    </row>
    <row r="30" spans="1:10" ht="12.75" customHeight="1">
      <c r="A30" s="581" t="s">
        <v>1021</v>
      </c>
      <c r="B30" s="666" t="s">
        <v>1019</v>
      </c>
      <c r="C30" s="310">
        <v>86</v>
      </c>
      <c r="D30" s="475">
        <f t="shared" si="2"/>
        <v>288960</v>
      </c>
      <c r="E30" s="475">
        <v>3360</v>
      </c>
      <c r="F30" s="678">
        <v>60</v>
      </c>
      <c r="G30" s="310">
        <v>105</v>
      </c>
      <c r="H30" s="475">
        <f t="shared" si="3"/>
        <v>361200</v>
      </c>
      <c r="I30" s="475">
        <v>3440</v>
      </c>
      <c r="J30" s="476"/>
    </row>
    <row r="31" spans="1:10" ht="12.75">
      <c r="A31" s="667" t="s">
        <v>1022</v>
      </c>
      <c r="B31" s="551" t="s">
        <v>1020</v>
      </c>
      <c r="C31" s="310"/>
      <c r="D31" s="475">
        <f t="shared" si="2"/>
        <v>0</v>
      </c>
      <c r="E31" s="475">
        <v>3600</v>
      </c>
      <c r="F31" s="677"/>
      <c r="G31" s="310">
        <v>1</v>
      </c>
      <c r="H31" s="475">
        <f t="shared" si="3"/>
        <v>3700</v>
      </c>
      <c r="I31" s="475">
        <v>3700</v>
      </c>
      <c r="J31" s="310"/>
    </row>
    <row r="32" spans="1:10" ht="13.5" thickBot="1">
      <c r="A32" s="690"/>
      <c r="B32" s="691" t="s">
        <v>87</v>
      </c>
      <c r="C32" s="692"/>
      <c r="D32" s="693">
        <f>SUM(D29:D31)</f>
        <v>340020</v>
      </c>
      <c r="E32" s="694"/>
      <c r="F32" s="695"/>
      <c r="G32" s="692"/>
      <c r="H32" s="693">
        <f>SUM(H29:H31)</f>
        <v>388000</v>
      </c>
      <c r="I32" s="694"/>
      <c r="J32" s="692"/>
    </row>
    <row r="33" spans="1:10" ht="16.5" thickTop="1">
      <c r="A33" s="843" t="s">
        <v>1028</v>
      </c>
      <c r="B33" s="844"/>
      <c r="C33" s="680"/>
      <c r="D33" s="696">
        <f>D27+D32</f>
        <v>21219120</v>
      </c>
      <c r="E33" s="680"/>
      <c r="F33" s="680"/>
      <c r="G33" s="166"/>
      <c r="H33" s="697">
        <f>H27+H32</f>
        <v>19147000</v>
      </c>
      <c r="I33" s="698"/>
      <c r="J33" s="166"/>
    </row>
  </sheetData>
  <mergeCells count="5">
    <mergeCell ref="A33:B33"/>
    <mergeCell ref="G6:J6"/>
    <mergeCell ref="A6:A7"/>
    <mergeCell ref="B6:B7"/>
    <mergeCell ref="C6:F6"/>
  </mergeCells>
  <phoneticPr fontId="17" type="noConversion"/>
  <pageMargins left="0.23622047244094491" right="0.23622047244094491" top="0.55118110236220474" bottom="0.35433070866141736" header="0.31496062992125984" footer="0.31496062992125984"/>
  <pageSetup paperSize="9" scale="97" fitToHeight="0" orientation="landscape" verticalDpi="1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zoomScaleNormal="100" zoomScaleSheetLayoutView="100" workbookViewId="0">
      <selection activeCell="N23" sqref="N23"/>
    </sheetView>
  </sheetViews>
  <sheetFormatPr defaultRowHeight="11.25"/>
  <cols>
    <col min="1" max="1" width="5.7109375" style="13" customWidth="1"/>
    <col min="2" max="2" width="41.42578125" style="13" customWidth="1"/>
    <col min="3" max="3" width="23.7109375" style="13" customWidth="1"/>
    <col min="4" max="4" width="24.5703125" style="13" customWidth="1"/>
    <col min="5" max="16384" width="9.140625" style="13"/>
  </cols>
  <sheetData>
    <row r="1" spans="1:4" s="14" customFormat="1" ht="15.75">
      <c r="A1" s="134"/>
      <c r="B1" s="135" t="s">
        <v>141</v>
      </c>
      <c r="C1" s="126" t="str">
        <f>Kadar.ode.!C1</f>
        <v>Институт за лечење и рехабилитацију "Нишка Бања"</v>
      </c>
      <c r="D1" s="210"/>
    </row>
    <row r="2" spans="1:4" s="14" customFormat="1" ht="15.75">
      <c r="A2" s="134"/>
      <c r="B2" s="135" t="s">
        <v>142</v>
      </c>
      <c r="C2" s="126" t="str">
        <f>Kadar.ode.!C2</f>
        <v>07210582</v>
      </c>
      <c r="D2" s="210"/>
    </row>
    <row r="3" spans="1:4" s="14" customFormat="1" ht="15.75">
      <c r="A3" s="134"/>
      <c r="B3" s="135"/>
      <c r="C3" s="126"/>
      <c r="D3" s="210"/>
    </row>
    <row r="4" spans="1:4" ht="14.25">
      <c r="A4" s="134"/>
      <c r="B4" s="135" t="s">
        <v>310</v>
      </c>
      <c r="C4" s="127" t="s">
        <v>224</v>
      </c>
      <c r="D4" s="211"/>
    </row>
    <row r="5" spans="1:4" ht="15">
      <c r="A5" s="61"/>
      <c r="B5" s="121"/>
      <c r="C5" s="95"/>
    </row>
    <row r="6" spans="1:4" ht="12.75" customHeight="1">
      <c r="A6" s="828" t="s">
        <v>6</v>
      </c>
      <c r="B6" s="740" t="s">
        <v>17</v>
      </c>
      <c r="C6" s="740" t="s">
        <v>16</v>
      </c>
      <c r="D6" s="740"/>
    </row>
    <row r="7" spans="1:4" ht="40.5" customHeight="1">
      <c r="A7" s="828"/>
      <c r="B7" s="740"/>
      <c r="C7" s="681" t="s">
        <v>1025</v>
      </c>
      <c r="D7" s="681" t="s">
        <v>976</v>
      </c>
    </row>
    <row r="8" spans="1:4" ht="12.75">
      <c r="A8" s="119" t="s">
        <v>89</v>
      </c>
      <c r="B8" s="116" t="s">
        <v>96</v>
      </c>
      <c r="C8" s="470"/>
      <c r="D8" s="470"/>
    </row>
    <row r="9" spans="1:4" ht="12.75">
      <c r="A9" s="123" t="s">
        <v>90</v>
      </c>
      <c r="B9" s="116" t="s">
        <v>97</v>
      </c>
      <c r="C9" s="470"/>
      <c r="D9" s="470"/>
    </row>
    <row r="10" spans="1:4" ht="25.5">
      <c r="A10" s="119" t="s">
        <v>91</v>
      </c>
      <c r="B10" s="116" t="s">
        <v>98</v>
      </c>
      <c r="C10" s="470">
        <v>5643450</v>
      </c>
      <c r="D10" s="470">
        <f>D11+D12</f>
        <v>4553000</v>
      </c>
    </row>
    <row r="11" spans="1:4" ht="25.5">
      <c r="A11" s="119"/>
      <c r="B11" s="116" t="s">
        <v>1029</v>
      </c>
      <c r="C11" s="470"/>
      <c r="D11" s="470">
        <v>4353000</v>
      </c>
    </row>
    <row r="12" spans="1:4" s="14" customFormat="1" ht="26.25">
      <c r="A12" s="119"/>
      <c r="B12" s="116" t="s">
        <v>1030</v>
      </c>
      <c r="C12" s="470"/>
      <c r="D12" s="470">
        <v>200000</v>
      </c>
    </row>
    <row r="13" spans="1:4" s="14" customFormat="1" ht="15.75">
      <c r="A13" s="119" t="s">
        <v>92</v>
      </c>
      <c r="B13" s="686" t="s">
        <v>99</v>
      </c>
      <c r="C13" s="470"/>
      <c r="D13" s="470"/>
    </row>
    <row r="14" spans="1:4" s="14" customFormat="1" ht="15.75">
      <c r="A14" s="119" t="s">
        <v>93</v>
      </c>
      <c r="B14" s="116" t="s">
        <v>101</v>
      </c>
      <c r="C14" s="470"/>
      <c r="D14" s="470"/>
    </row>
    <row r="15" spans="1:4" ht="25.5">
      <c r="A15" s="542" t="s">
        <v>94</v>
      </c>
      <c r="B15" s="116" t="s">
        <v>100</v>
      </c>
      <c r="C15" s="477">
        <v>5333055.76</v>
      </c>
      <c r="D15" s="478">
        <f>D16+D17</f>
        <v>4713000</v>
      </c>
    </row>
    <row r="16" spans="1:4" ht="25.5">
      <c r="A16" s="542"/>
      <c r="B16" s="116" t="s">
        <v>1031</v>
      </c>
      <c r="C16" s="477"/>
      <c r="D16" s="478">
        <v>1400000</v>
      </c>
    </row>
    <row r="17" spans="1:4" ht="25.5">
      <c r="A17" s="542"/>
      <c r="B17" s="116" t="s">
        <v>1032</v>
      </c>
      <c r="C17" s="477"/>
      <c r="D17" s="478">
        <v>3313000</v>
      </c>
    </row>
    <row r="18" spans="1:4" ht="25.5">
      <c r="A18" s="119" t="s">
        <v>95</v>
      </c>
      <c r="B18" s="116" t="s">
        <v>102</v>
      </c>
      <c r="C18" s="470">
        <v>359523.27</v>
      </c>
      <c r="D18" s="470">
        <f>D19+D20</f>
        <v>320000</v>
      </c>
    </row>
    <row r="19" spans="1:4" ht="25.5">
      <c r="A19" s="119"/>
      <c r="B19" s="116" t="s">
        <v>1033</v>
      </c>
      <c r="C19" s="470"/>
      <c r="D19" s="470">
        <v>160000</v>
      </c>
    </row>
    <row r="20" spans="1:4" ht="26.25" thickBot="1">
      <c r="A20" s="699"/>
      <c r="B20" s="700" t="s">
        <v>1034</v>
      </c>
      <c r="C20" s="701"/>
      <c r="D20" s="701">
        <v>160000</v>
      </c>
    </row>
    <row r="21" spans="1:4" ht="25.5">
      <c r="A21" s="120"/>
      <c r="B21" s="702" t="s">
        <v>1035</v>
      </c>
      <c r="C21" s="469"/>
      <c r="D21" s="703">
        <f>D11+D16+D19</f>
        <v>5913000</v>
      </c>
    </row>
    <row r="22" spans="1:4" ht="25.5">
      <c r="A22" s="119"/>
      <c r="B22" s="116" t="s">
        <v>1036</v>
      </c>
      <c r="C22" s="470"/>
      <c r="D22" s="704">
        <f>D12+D17+D20</f>
        <v>3673000</v>
      </c>
    </row>
    <row r="23" spans="1:4" ht="25.5">
      <c r="A23" s="705" t="s">
        <v>88</v>
      </c>
      <c r="B23" s="706" t="s">
        <v>103</v>
      </c>
      <c r="C23" s="704">
        <f>C8+C9+C10+C15+C18</f>
        <v>11336029.029999999</v>
      </c>
      <c r="D23" s="704">
        <f>D8+D9+D10+D15+D18</f>
        <v>9586000</v>
      </c>
    </row>
  </sheetData>
  <mergeCells count="3">
    <mergeCell ref="A6:A7"/>
    <mergeCell ref="B6:B7"/>
    <mergeCell ref="C6:D6"/>
  </mergeCells>
  <phoneticPr fontId="17" type="noConversion"/>
  <pageMargins left="0.62992125984251968" right="0.23622047244094491" top="0.74803149606299213" bottom="0.74803149606299213" header="0.31496062992125984" footer="0.31496062992125984"/>
  <pageSetup paperSize="9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6"/>
  <sheetViews>
    <sheetView view="pageBreakPreview" zoomScaleNormal="100" zoomScaleSheetLayoutView="100" workbookViewId="0">
      <selection activeCell="D6" sqref="D6:D8"/>
    </sheetView>
  </sheetViews>
  <sheetFormatPr defaultRowHeight="15.75"/>
  <cols>
    <col min="1" max="1" width="21.42578125" style="15" customWidth="1"/>
    <col min="2" max="2" width="5.5703125" style="15" customWidth="1"/>
    <col min="3" max="3" width="6.140625" style="15" customWidth="1"/>
    <col min="4" max="11" width="4" style="15" customWidth="1"/>
    <col min="12" max="14" width="4" style="17" customWidth="1"/>
    <col min="15" max="15" width="4" style="41" customWidth="1"/>
    <col min="16" max="17" width="4" style="15" customWidth="1"/>
    <col min="18" max="19" width="4" style="17" customWidth="1"/>
    <col min="20" max="20" width="4" style="41" customWidth="1"/>
    <col min="21" max="22" width="4" style="15" customWidth="1"/>
    <col min="23" max="23" width="4" style="18" customWidth="1"/>
    <col min="24" max="30" width="4" style="15" customWidth="1"/>
    <col min="31" max="31" width="4.140625" style="15" customWidth="1"/>
    <col min="32" max="32" width="4" style="15" customWidth="1"/>
    <col min="33" max="16384" width="9.140625" style="15"/>
  </cols>
  <sheetData>
    <row r="1" spans="1:32" ht="15.75" customHeight="1">
      <c r="A1" s="124"/>
      <c r="B1" s="125" t="s">
        <v>141</v>
      </c>
      <c r="C1" s="169" t="s">
        <v>803</v>
      </c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1"/>
    </row>
    <row r="2" spans="1:32" ht="15.75" customHeight="1">
      <c r="A2" s="124"/>
      <c r="B2" s="125" t="s">
        <v>142</v>
      </c>
      <c r="C2" s="716" t="s">
        <v>804</v>
      </c>
      <c r="D2" s="717"/>
      <c r="E2" s="717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1"/>
    </row>
    <row r="3" spans="1:32">
      <c r="A3" s="124"/>
      <c r="B3" s="125" t="s">
        <v>143</v>
      </c>
      <c r="C3" s="169" t="s">
        <v>975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1"/>
    </row>
    <row r="4" spans="1:32">
      <c r="A4" s="124"/>
      <c r="B4" s="125" t="s">
        <v>294</v>
      </c>
      <c r="C4" s="127" t="s">
        <v>240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9"/>
    </row>
    <row r="5" spans="1:32" ht="12.75" customHeight="1">
      <c r="A5" s="61"/>
      <c r="C5" s="60"/>
      <c r="D5" s="28"/>
      <c r="E5" s="28"/>
      <c r="F5" s="28"/>
      <c r="G5" s="28"/>
      <c r="H5" s="28"/>
      <c r="I5" s="28"/>
      <c r="J5" s="28"/>
    </row>
    <row r="6" spans="1:32" s="53" customFormat="1" ht="34.5" customHeight="1">
      <c r="A6" s="711" t="s">
        <v>54</v>
      </c>
      <c r="B6" s="712" t="s">
        <v>837</v>
      </c>
      <c r="C6" s="712" t="s">
        <v>838</v>
      </c>
      <c r="D6" s="712" t="s">
        <v>839</v>
      </c>
      <c r="E6" s="714" t="s">
        <v>55</v>
      </c>
      <c r="F6" s="714"/>
      <c r="G6" s="714"/>
      <c r="H6" s="714"/>
      <c r="I6" s="711" t="s">
        <v>151</v>
      </c>
      <c r="J6" s="711"/>
      <c r="K6" s="711"/>
      <c r="L6" s="711"/>
      <c r="M6" s="711"/>
      <c r="N6" s="711"/>
      <c r="O6" s="711"/>
      <c r="P6" s="711"/>
      <c r="Q6" s="711"/>
      <c r="R6" s="711"/>
      <c r="S6" s="711"/>
      <c r="T6" s="711"/>
      <c r="U6" s="711"/>
      <c r="V6" s="711"/>
      <c r="W6" s="711"/>
      <c r="X6" s="711"/>
      <c r="Y6" s="711"/>
      <c r="Z6" s="711"/>
      <c r="AA6" s="711"/>
      <c r="AB6" s="711"/>
      <c r="AC6" s="711"/>
      <c r="AD6" s="714" t="s">
        <v>148</v>
      </c>
      <c r="AE6" s="714"/>
      <c r="AF6" s="714"/>
    </row>
    <row r="7" spans="1:32" s="28" customFormat="1" ht="47.25" customHeight="1">
      <c r="A7" s="711"/>
      <c r="B7" s="712"/>
      <c r="C7" s="712"/>
      <c r="D7" s="712"/>
      <c r="E7" s="712" t="s">
        <v>115</v>
      </c>
      <c r="F7" s="712" t="s">
        <v>22</v>
      </c>
      <c r="G7" s="712" t="s">
        <v>23</v>
      </c>
      <c r="H7" s="715" t="s">
        <v>2</v>
      </c>
      <c r="I7" s="712" t="s">
        <v>157</v>
      </c>
      <c r="J7" s="712" t="s">
        <v>144</v>
      </c>
      <c r="K7" s="712" t="s">
        <v>145</v>
      </c>
      <c r="L7" s="713" t="s">
        <v>116</v>
      </c>
      <c r="M7" s="713"/>
      <c r="N7" s="713"/>
      <c r="O7" s="713"/>
      <c r="P7" s="713"/>
      <c r="Q7" s="712" t="s">
        <v>117</v>
      </c>
      <c r="R7" s="712" t="s">
        <v>146</v>
      </c>
      <c r="S7" s="714" t="s">
        <v>118</v>
      </c>
      <c r="T7" s="714"/>
      <c r="U7" s="714"/>
      <c r="V7" s="714"/>
      <c r="W7" s="714"/>
      <c r="X7" s="714"/>
      <c r="Y7" s="712" t="s">
        <v>119</v>
      </c>
      <c r="Z7" s="712" t="s">
        <v>132</v>
      </c>
      <c r="AA7" s="712" t="s">
        <v>120</v>
      </c>
      <c r="AB7" s="712" t="s">
        <v>56</v>
      </c>
      <c r="AC7" s="712" t="s">
        <v>121</v>
      </c>
      <c r="AD7" s="714"/>
      <c r="AE7" s="714"/>
      <c r="AF7" s="714"/>
    </row>
    <row r="8" spans="1:32" s="28" customFormat="1" ht="87" customHeight="1">
      <c r="A8" s="711"/>
      <c r="B8" s="712"/>
      <c r="C8" s="712"/>
      <c r="D8" s="712"/>
      <c r="E8" s="712"/>
      <c r="F8" s="712"/>
      <c r="G8" s="712"/>
      <c r="H8" s="715"/>
      <c r="I8" s="712"/>
      <c r="J8" s="712"/>
      <c r="K8" s="712"/>
      <c r="L8" s="248" t="s">
        <v>115</v>
      </c>
      <c r="M8" s="248" t="s">
        <v>22</v>
      </c>
      <c r="N8" s="248" t="s">
        <v>23</v>
      </c>
      <c r="O8" s="248" t="s">
        <v>56</v>
      </c>
      <c r="P8" s="249" t="s">
        <v>158</v>
      </c>
      <c r="Q8" s="712"/>
      <c r="R8" s="712"/>
      <c r="S8" s="248" t="s">
        <v>24</v>
      </c>
      <c r="T8" s="248" t="s">
        <v>22</v>
      </c>
      <c r="U8" s="248" t="s">
        <v>122</v>
      </c>
      <c r="V8" s="249" t="s">
        <v>123</v>
      </c>
      <c r="W8" s="249" t="s">
        <v>124</v>
      </c>
      <c r="X8" s="249" t="s">
        <v>147</v>
      </c>
      <c r="Y8" s="712"/>
      <c r="Z8" s="712"/>
      <c r="AA8" s="712"/>
      <c r="AB8" s="712"/>
      <c r="AC8" s="712"/>
      <c r="AD8" s="248" t="s">
        <v>25</v>
      </c>
      <c r="AE8" s="248" t="s">
        <v>26</v>
      </c>
      <c r="AF8" s="248" t="s">
        <v>27</v>
      </c>
    </row>
    <row r="9" spans="1:32" s="42" customFormat="1" ht="24">
      <c r="A9" s="62" t="s">
        <v>339</v>
      </c>
      <c r="B9" s="258">
        <f>'Kapaciteti i korišćenje'!E16</f>
        <v>932</v>
      </c>
      <c r="C9" s="258">
        <f>'Kapaciteti i korišćenje'!G16</f>
        <v>6810</v>
      </c>
      <c r="D9" s="62">
        <f>C9/H9/3.65</f>
        <v>46.643835616438359</v>
      </c>
      <c r="E9" s="511">
        <v>40</v>
      </c>
      <c r="F9" s="512"/>
      <c r="G9" s="513"/>
      <c r="H9" s="70">
        <f>SUM(E9:G9)</f>
        <v>40</v>
      </c>
      <c r="I9" s="259">
        <v>6</v>
      </c>
      <c r="J9" s="259"/>
      <c r="K9" s="259">
        <v>6</v>
      </c>
      <c r="L9" s="514">
        <v>7</v>
      </c>
      <c r="M9" s="514"/>
      <c r="N9" s="514"/>
      <c r="O9" s="494"/>
      <c r="P9" s="67">
        <f>SUM(L9:O9)</f>
        <v>7</v>
      </c>
      <c r="Q9" s="76">
        <f>I9-P9</f>
        <v>-1</v>
      </c>
      <c r="R9" s="259">
        <v>29</v>
      </c>
      <c r="S9" s="510">
        <v>20</v>
      </c>
      <c r="T9" s="509"/>
      <c r="U9" s="509"/>
      <c r="V9" s="509">
        <v>5</v>
      </c>
      <c r="W9" s="498"/>
      <c r="X9" s="67">
        <f>SUM(S9:W9)</f>
        <v>25</v>
      </c>
      <c r="Y9" s="76">
        <f>R9-X9</f>
        <v>4</v>
      </c>
      <c r="Z9" s="259">
        <v>1</v>
      </c>
      <c r="AA9" s="501">
        <v>1</v>
      </c>
      <c r="AB9" s="63"/>
      <c r="AC9" s="260">
        <f t="shared" ref="AC9:AC25" si="0">Z9-(AA9+AB9)</f>
        <v>0</v>
      </c>
      <c r="AD9" s="259"/>
      <c r="AE9" s="259">
        <v>1</v>
      </c>
      <c r="AF9" s="259"/>
    </row>
    <row r="10" spans="1:32" s="42" customFormat="1" ht="36">
      <c r="A10" s="62" t="s">
        <v>340</v>
      </c>
      <c r="B10" s="258">
        <f>'Kapaciteti i korišćenje'!E8</f>
        <v>1708</v>
      </c>
      <c r="C10" s="258">
        <f>'Kapaciteti i korišćenje'!G8</f>
        <v>10742</v>
      </c>
      <c r="D10" s="62">
        <f t="shared" ref="D10:D24" si="1">C10/H10/3.65</f>
        <v>73.575342465753423</v>
      </c>
      <c r="E10" s="511">
        <v>33</v>
      </c>
      <c r="F10" s="511">
        <v>6</v>
      </c>
      <c r="G10" s="511">
        <v>1</v>
      </c>
      <c r="H10" s="70">
        <f t="shared" ref="H10:H25" si="2">SUM(E10:G10)</f>
        <v>40</v>
      </c>
      <c r="I10" s="259">
        <v>17</v>
      </c>
      <c r="J10" s="259"/>
      <c r="K10" s="259">
        <v>17</v>
      </c>
      <c r="L10" s="515">
        <v>8</v>
      </c>
      <c r="M10" s="515">
        <v>3</v>
      </c>
      <c r="N10" s="515">
        <v>2</v>
      </c>
      <c r="O10" s="494"/>
      <c r="P10" s="67">
        <f t="shared" ref="P10:P25" si="3">SUM(L10:O10)</f>
        <v>13</v>
      </c>
      <c r="Q10" s="76">
        <f t="shared" ref="Q10:Q24" si="4">I10-P10</f>
        <v>4</v>
      </c>
      <c r="R10" s="259">
        <v>42</v>
      </c>
      <c r="S10" s="510">
        <v>17</v>
      </c>
      <c r="T10" s="509">
        <v>14</v>
      </c>
      <c r="U10" s="509"/>
      <c r="V10" s="509">
        <v>5</v>
      </c>
      <c r="W10" s="498"/>
      <c r="X10" s="67">
        <f t="shared" ref="X10:X25" si="5">SUM(S10:W10)</f>
        <v>36</v>
      </c>
      <c r="Y10" s="76">
        <f t="shared" ref="Y10:Y25" si="6">R10-X10</f>
        <v>6</v>
      </c>
      <c r="Z10" s="259"/>
      <c r="AA10" s="63"/>
      <c r="AB10" s="63"/>
      <c r="AC10" s="260">
        <f t="shared" si="0"/>
        <v>0</v>
      </c>
      <c r="AD10" s="259"/>
      <c r="AE10" s="259">
        <v>1</v>
      </c>
      <c r="AF10" s="259"/>
    </row>
    <row r="11" spans="1:32" s="42" customFormat="1" ht="24">
      <c r="A11" s="62" t="s">
        <v>341</v>
      </c>
      <c r="B11" s="258">
        <f>'Kapaciteti i korišćenje'!E12</f>
        <v>276</v>
      </c>
      <c r="C11" s="258">
        <f>'Kapaciteti i korišćenje'!G12</f>
        <v>3174</v>
      </c>
      <c r="D11" s="62">
        <f t="shared" si="1"/>
        <v>21.739726027397261</v>
      </c>
      <c r="E11" s="511">
        <v>37</v>
      </c>
      <c r="F11" s="511">
        <v>3</v>
      </c>
      <c r="G11" s="511"/>
      <c r="H11" s="70">
        <f t="shared" si="2"/>
        <v>40</v>
      </c>
      <c r="I11" s="259">
        <v>3</v>
      </c>
      <c r="J11" s="259"/>
      <c r="K11" s="259">
        <v>3</v>
      </c>
      <c r="L11" s="515">
        <v>4</v>
      </c>
      <c r="M11" s="515">
        <v>1</v>
      </c>
      <c r="N11" s="515"/>
      <c r="O11" s="494"/>
      <c r="P11" s="67">
        <f t="shared" si="3"/>
        <v>5</v>
      </c>
      <c r="Q11" s="76">
        <f t="shared" si="4"/>
        <v>-2</v>
      </c>
      <c r="R11" s="259">
        <v>9</v>
      </c>
      <c r="S11" s="510">
        <v>16</v>
      </c>
      <c r="T11" s="509">
        <v>5</v>
      </c>
      <c r="U11" s="509"/>
      <c r="V11" s="509">
        <v>2</v>
      </c>
      <c r="W11" s="498"/>
      <c r="X11" s="67">
        <f t="shared" si="5"/>
        <v>23</v>
      </c>
      <c r="Y11" s="76">
        <f t="shared" si="6"/>
        <v>-14</v>
      </c>
      <c r="Z11" s="259"/>
      <c r="AA11" s="63"/>
      <c r="AB11" s="63"/>
      <c r="AC11" s="260">
        <f t="shared" si="0"/>
        <v>0</v>
      </c>
      <c r="AD11" s="259"/>
      <c r="AE11" s="259"/>
      <c r="AF11" s="259"/>
    </row>
    <row r="12" spans="1:32" s="42" customFormat="1">
      <c r="A12" s="62"/>
      <c r="B12" s="62"/>
      <c r="C12" s="62"/>
      <c r="D12" s="62" t="e">
        <f t="shared" si="1"/>
        <v>#DIV/0!</v>
      </c>
      <c r="E12" s="63"/>
      <c r="F12" s="63"/>
      <c r="G12" s="63"/>
      <c r="H12" s="70">
        <f t="shared" si="2"/>
        <v>0</v>
      </c>
      <c r="I12" s="65"/>
      <c r="J12" s="65"/>
      <c r="K12" s="65"/>
      <c r="L12" s="64"/>
      <c r="M12" s="64"/>
      <c r="N12" s="64"/>
      <c r="O12" s="64"/>
      <c r="P12" s="67">
        <f t="shared" si="3"/>
        <v>0</v>
      </c>
      <c r="Q12" s="160">
        <f t="shared" si="4"/>
        <v>0</v>
      </c>
      <c r="R12" s="65"/>
      <c r="S12" s="66"/>
      <c r="T12" s="64"/>
      <c r="U12" s="64"/>
      <c r="V12" s="64"/>
      <c r="W12" s="64"/>
      <c r="X12" s="67">
        <f t="shared" si="5"/>
        <v>0</v>
      </c>
      <c r="Y12" s="160">
        <f t="shared" si="6"/>
        <v>0</v>
      </c>
      <c r="Z12" s="65"/>
      <c r="AA12" s="63"/>
      <c r="AB12" s="63"/>
      <c r="AC12" s="161">
        <f t="shared" si="0"/>
        <v>0</v>
      </c>
      <c r="AD12" s="65"/>
      <c r="AE12" s="65"/>
      <c r="AF12" s="65"/>
    </row>
    <row r="13" spans="1:32" s="42" customFormat="1">
      <c r="A13" s="62"/>
      <c r="B13" s="62"/>
      <c r="C13" s="62"/>
      <c r="D13" s="62" t="e">
        <f t="shared" si="1"/>
        <v>#DIV/0!</v>
      </c>
      <c r="E13" s="63"/>
      <c r="F13" s="63"/>
      <c r="G13" s="63"/>
      <c r="H13" s="70">
        <f t="shared" si="2"/>
        <v>0</v>
      </c>
      <c r="I13" s="65"/>
      <c r="J13" s="65"/>
      <c r="K13" s="65"/>
      <c r="L13" s="64"/>
      <c r="M13" s="64"/>
      <c r="N13" s="64"/>
      <c r="O13" s="64"/>
      <c r="P13" s="67">
        <f t="shared" si="3"/>
        <v>0</v>
      </c>
      <c r="Q13" s="160">
        <f t="shared" si="4"/>
        <v>0</v>
      </c>
      <c r="R13" s="65"/>
      <c r="S13" s="66"/>
      <c r="T13" s="64"/>
      <c r="U13" s="64"/>
      <c r="V13" s="64"/>
      <c r="W13" s="64"/>
      <c r="X13" s="67">
        <f t="shared" si="5"/>
        <v>0</v>
      </c>
      <c r="Y13" s="160">
        <f t="shared" si="6"/>
        <v>0</v>
      </c>
      <c r="Z13" s="65"/>
      <c r="AA13" s="63"/>
      <c r="AB13" s="63"/>
      <c r="AC13" s="161">
        <f t="shared" si="0"/>
        <v>0</v>
      </c>
      <c r="AD13" s="65"/>
      <c r="AE13" s="65"/>
      <c r="AF13" s="65"/>
    </row>
    <row r="14" spans="1:32" s="42" customFormat="1">
      <c r="A14" s="62"/>
      <c r="B14" s="62"/>
      <c r="C14" s="62"/>
      <c r="D14" s="62" t="e">
        <f t="shared" si="1"/>
        <v>#DIV/0!</v>
      </c>
      <c r="E14" s="63"/>
      <c r="F14" s="63"/>
      <c r="G14" s="63"/>
      <c r="H14" s="70">
        <f t="shared" si="2"/>
        <v>0</v>
      </c>
      <c r="I14" s="65"/>
      <c r="J14" s="65"/>
      <c r="K14" s="65"/>
      <c r="L14" s="64"/>
      <c r="M14" s="64"/>
      <c r="N14" s="64"/>
      <c r="O14" s="64"/>
      <c r="P14" s="67">
        <f t="shared" si="3"/>
        <v>0</v>
      </c>
      <c r="Q14" s="160">
        <f t="shared" si="4"/>
        <v>0</v>
      </c>
      <c r="R14" s="65"/>
      <c r="S14" s="66"/>
      <c r="T14" s="64"/>
      <c r="U14" s="64"/>
      <c r="V14" s="64"/>
      <c r="W14" s="64"/>
      <c r="X14" s="67">
        <f t="shared" si="5"/>
        <v>0</v>
      </c>
      <c r="Y14" s="160">
        <f t="shared" si="6"/>
        <v>0</v>
      </c>
      <c r="Z14" s="65"/>
      <c r="AA14" s="63"/>
      <c r="AB14" s="63"/>
      <c r="AC14" s="161">
        <f t="shared" si="0"/>
        <v>0</v>
      </c>
      <c r="AD14" s="65"/>
      <c r="AE14" s="65"/>
      <c r="AF14" s="65"/>
    </row>
    <row r="15" spans="1:32" s="42" customFormat="1">
      <c r="A15" s="62"/>
      <c r="B15" s="62"/>
      <c r="C15" s="62"/>
      <c r="D15" s="62" t="e">
        <f t="shared" si="1"/>
        <v>#DIV/0!</v>
      </c>
      <c r="E15" s="63"/>
      <c r="F15" s="63"/>
      <c r="G15" s="63"/>
      <c r="H15" s="70">
        <f t="shared" si="2"/>
        <v>0</v>
      </c>
      <c r="I15" s="65"/>
      <c r="J15" s="65"/>
      <c r="K15" s="65"/>
      <c r="L15" s="64"/>
      <c r="M15" s="64"/>
      <c r="N15" s="64"/>
      <c r="O15" s="64"/>
      <c r="P15" s="67">
        <f t="shared" si="3"/>
        <v>0</v>
      </c>
      <c r="Q15" s="160">
        <f t="shared" si="4"/>
        <v>0</v>
      </c>
      <c r="R15" s="65"/>
      <c r="S15" s="66"/>
      <c r="T15" s="64"/>
      <c r="U15" s="64"/>
      <c r="V15" s="64"/>
      <c r="W15" s="64"/>
      <c r="X15" s="67">
        <f t="shared" si="5"/>
        <v>0</v>
      </c>
      <c r="Y15" s="160">
        <f t="shared" si="6"/>
        <v>0</v>
      </c>
      <c r="Z15" s="65"/>
      <c r="AA15" s="63"/>
      <c r="AB15" s="63"/>
      <c r="AC15" s="161">
        <f t="shared" si="0"/>
        <v>0</v>
      </c>
      <c r="AD15" s="65"/>
      <c r="AE15" s="65"/>
      <c r="AF15" s="65"/>
    </row>
    <row r="16" spans="1:32" s="42" customFormat="1">
      <c r="A16" s="62"/>
      <c r="B16" s="62"/>
      <c r="C16" s="62"/>
      <c r="D16" s="62" t="e">
        <f t="shared" si="1"/>
        <v>#DIV/0!</v>
      </c>
      <c r="E16" s="63"/>
      <c r="F16" s="63"/>
      <c r="G16" s="63"/>
      <c r="H16" s="70">
        <f t="shared" si="2"/>
        <v>0</v>
      </c>
      <c r="I16" s="65"/>
      <c r="J16" s="65"/>
      <c r="K16" s="65"/>
      <c r="L16" s="64"/>
      <c r="M16" s="64"/>
      <c r="N16" s="64"/>
      <c r="O16" s="64"/>
      <c r="P16" s="67">
        <f t="shared" si="3"/>
        <v>0</v>
      </c>
      <c r="Q16" s="160">
        <f t="shared" si="4"/>
        <v>0</v>
      </c>
      <c r="R16" s="65"/>
      <c r="S16" s="66"/>
      <c r="T16" s="64"/>
      <c r="U16" s="64"/>
      <c r="V16" s="64"/>
      <c r="W16" s="64"/>
      <c r="X16" s="67">
        <f t="shared" si="5"/>
        <v>0</v>
      </c>
      <c r="Y16" s="160">
        <f t="shared" si="6"/>
        <v>0</v>
      </c>
      <c r="Z16" s="65"/>
      <c r="AA16" s="63"/>
      <c r="AB16" s="63"/>
      <c r="AC16" s="161">
        <f t="shared" si="0"/>
        <v>0</v>
      </c>
      <c r="AD16" s="65"/>
      <c r="AE16" s="65"/>
      <c r="AF16" s="65"/>
    </row>
    <row r="17" spans="1:32" s="42" customFormat="1">
      <c r="A17" s="62"/>
      <c r="B17" s="62"/>
      <c r="C17" s="62"/>
      <c r="D17" s="62" t="e">
        <f t="shared" si="1"/>
        <v>#DIV/0!</v>
      </c>
      <c r="E17" s="63"/>
      <c r="F17" s="63"/>
      <c r="G17" s="63"/>
      <c r="H17" s="70">
        <f t="shared" si="2"/>
        <v>0</v>
      </c>
      <c r="I17" s="65"/>
      <c r="J17" s="65"/>
      <c r="K17" s="65"/>
      <c r="L17" s="64"/>
      <c r="M17" s="64"/>
      <c r="N17" s="64"/>
      <c r="O17" s="64"/>
      <c r="P17" s="67">
        <f t="shared" si="3"/>
        <v>0</v>
      </c>
      <c r="Q17" s="160">
        <f t="shared" si="4"/>
        <v>0</v>
      </c>
      <c r="R17" s="65"/>
      <c r="S17" s="66"/>
      <c r="T17" s="64"/>
      <c r="U17" s="64"/>
      <c r="V17" s="64"/>
      <c r="W17" s="64"/>
      <c r="X17" s="67">
        <f t="shared" si="5"/>
        <v>0</v>
      </c>
      <c r="Y17" s="160">
        <f t="shared" si="6"/>
        <v>0</v>
      </c>
      <c r="Z17" s="65"/>
      <c r="AA17" s="63"/>
      <c r="AB17" s="63"/>
      <c r="AC17" s="161">
        <f t="shared" si="0"/>
        <v>0</v>
      </c>
      <c r="AD17" s="65"/>
      <c r="AE17" s="65"/>
      <c r="AF17" s="65"/>
    </row>
    <row r="18" spans="1:32" s="42" customFormat="1">
      <c r="A18" s="62"/>
      <c r="B18" s="62"/>
      <c r="C18" s="62"/>
      <c r="D18" s="62" t="e">
        <f t="shared" si="1"/>
        <v>#DIV/0!</v>
      </c>
      <c r="E18" s="63"/>
      <c r="F18" s="63"/>
      <c r="G18" s="63"/>
      <c r="H18" s="70">
        <f t="shared" si="2"/>
        <v>0</v>
      </c>
      <c r="I18" s="65"/>
      <c r="J18" s="65"/>
      <c r="K18" s="65"/>
      <c r="L18" s="64"/>
      <c r="M18" s="64"/>
      <c r="N18" s="64"/>
      <c r="O18" s="64"/>
      <c r="P18" s="67">
        <f t="shared" si="3"/>
        <v>0</v>
      </c>
      <c r="Q18" s="160">
        <f t="shared" si="4"/>
        <v>0</v>
      </c>
      <c r="R18" s="65"/>
      <c r="S18" s="66"/>
      <c r="T18" s="64"/>
      <c r="U18" s="64"/>
      <c r="V18" s="64"/>
      <c r="W18" s="64"/>
      <c r="X18" s="67">
        <f t="shared" si="5"/>
        <v>0</v>
      </c>
      <c r="Y18" s="160">
        <f t="shared" si="6"/>
        <v>0</v>
      </c>
      <c r="Z18" s="65"/>
      <c r="AA18" s="63"/>
      <c r="AB18" s="63"/>
      <c r="AC18" s="161">
        <f t="shared" si="0"/>
        <v>0</v>
      </c>
      <c r="AD18" s="65"/>
      <c r="AE18" s="65"/>
      <c r="AF18" s="65"/>
    </row>
    <row r="19" spans="1:32" s="42" customFormat="1">
      <c r="A19" s="62"/>
      <c r="B19" s="62"/>
      <c r="C19" s="62"/>
      <c r="D19" s="62" t="e">
        <f t="shared" si="1"/>
        <v>#DIV/0!</v>
      </c>
      <c r="E19" s="63"/>
      <c r="F19" s="63"/>
      <c r="G19" s="63"/>
      <c r="H19" s="70">
        <f t="shared" si="2"/>
        <v>0</v>
      </c>
      <c r="I19" s="65"/>
      <c r="J19" s="65"/>
      <c r="K19" s="65"/>
      <c r="L19" s="64"/>
      <c r="M19" s="64"/>
      <c r="N19" s="64"/>
      <c r="O19" s="64"/>
      <c r="P19" s="67">
        <f t="shared" si="3"/>
        <v>0</v>
      </c>
      <c r="Q19" s="160">
        <f t="shared" si="4"/>
        <v>0</v>
      </c>
      <c r="R19" s="65"/>
      <c r="S19" s="66"/>
      <c r="T19" s="64"/>
      <c r="U19" s="64"/>
      <c r="V19" s="64"/>
      <c r="W19" s="64"/>
      <c r="X19" s="67">
        <f t="shared" si="5"/>
        <v>0</v>
      </c>
      <c r="Y19" s="160">
        <f t="shared" si="6"/>
        <v>0</v>
      </c>
      <c r="Z19" s="65"/>
      <c r="AA19" s="63"/>
      <c r="AB19" s="63"/>
      <c r="AC19" s="161">
        <f t="shared" si="0"/>
        <v>0</v>
      </c>
      <c r="AD19" s="65"/>
      <c r="AE19" s="65"/>
      <c r="AF19" s="65"/>
    </row>
    <row r="20" spans="1:32" s="42" customFormat="1">
      <c r="A20" s="62"/>
      <c r="B20" s="62"/>
      <c r="C20" s="62"/>
      <c r="D20" s="62" t="e">
        <f t="shared" si="1"/>
        <v>#DIV/0!</v>
      </c>
      <c r="E20" s="63"/>
      <c r="F20" s="63"/>
      <c r="G20" s="63"/>
      <c r="H20" s="70">
        <f t="shared" si="2"/>
        <v>0</v>
      </c>
      <c r="I20" s="65"/>
      <c r="J20" s="65"/>
      <c r="K20" s="65"/>
      <c r="L20" s="64"/>
      <c r="M20" s="64"/>
      <c r="N20" s="64"/>
      <c r="O20" s="64"/>
      <c r="P20" s="67">
        <f t="shared" si="3"/>
        <v>0</v>
      </c>
      <c r="Q20" s="160">
        <f t="shared" si="4"/>
        <v>0</v>
      </c>
      <c r="R20" s="65"/>
      <c r="S20" s="66"/>
      <c r="T20" s="64"/>
      <c r="U20" s="64"/>
      <c r="V20" s="64"/>
      <c r="W20" s="64"/>
      <c r="X20" s="67">
        <f t="shared" si="5"/>
        <v>0</v>
      </c>
      <c r="Y20" s="160">
        <f t="shared" si="6"/>
        <v>0</v>
      </c>
      <c r="Z20" s="65"/>
      <c r="AA20" s="63"/>
      <c r="AB20" s="63"/>
      <c r="AC20" s="161">
        <f t="shared" si="0"/>
        <v>0</v>
      </c>
      <c r="AD20" s="65"/>
      <c r="AE20" s="65"/>
      <c r="AF20" s="65"/>
    </row>
    <row r="21" spans="1:32" s="42" customFormat="1">
      <c r="A21" s="62"/>
      <c r="B21" s="62"/>
      <c r="C21" s="62"/>
      <c r="D21" s="62" t="e">
        <f t="shared" si="1"/>
        <v>#DIV/0!</v>
      </c>
      <c r="E21" s="63"/>
      <c r="F21" s="63"/>
      <c r="G21" s="63"/>
      <c r="H21" s="70">
        <f t="shared" si="2"/>
        <v>0</v>
      </c>
      <c r="I21" s="65"/>
      <c r="J21" s="65"/>
      <c r="K21" s="65"/>
      <c r="L21" s="64"/>
      <c r="M21" s="64"/>
      <c r="N21" s="64"/>
      <c r="O21" s="64"/>
      <c r="P21" s="67">
        <f t="shared" si="3"/>
        <v>0</v>
      </c>
      <c r="Q21" s="160">
        <f t="shared" si="4"/>
        <v>0</v>
      </c>
      <c r="R21" s="65"/>
      <c r="S21" s="66"/>
      <c r="T21" s="64"/>
      <c r="U21" s="64"/>
      <c r="V21" s="64"/>
      <c r="W21" s="64"/>
      <c r="X21" s="67">
        <f t="shared" si="5"/>
        <v>0</v>
      </c>
      <c r="Y21" s="160">
        <f t="shared" si="6"/>
        <v>0</v>
      </c>
      <c r="Z21" s="65"/>
      <c r="AA21" s="63"/>
      <c r="AB21" s="63"/>
      <c r="AC21" s="161">
        <f t="shared" si="0"/>
        <v>0</v>
      </c>
      <c r="AD21" s="65"/>
      <c r="AE21" s="65"/>
      <c r="AF21" s="65"/>
    </row>
    <row r="22" spans="1:32" s="42" customFormat="1">
      <c r="A22" s="62"/>
      <c r="B22" s="62"/>
      <c r="C22" s="62"/>
      <c r="D22" s="62" t="e">
        <f t="shared" si="1"/>
        <v>#DIV/0!</v>
      </c>
      <c r="E22" s="63"/>
      <c r="F22" s="63"/>
      <c r="G22" s="63"/>
      <c r="H22" s="70">
        <f t="shared" si="2"/>
        <v>0</v>
      </c>
      <c r="I22" s="65"/>
      <c r="J22" s="65"/>
      <c r="K22" s="65"/>
      <c r="L22" s="64"/>
      <c r="M22" s="64"/>
      <c r="N22" s="64"/>
      <c r="O22" s="64"/>
      <c r="P22" s="67">
        <f t="shared" si="3"/>
        <v>0</v>
      </c>
      <c r="Q22" s="160">
        <f t="shared" si="4"/>
        <v>0</v>
      </c>
      <c r="R22" s="65"/>
      <c r="S22" s="66"/>
      <c r="T22" s="64"/>
      <c r="U22" s="64"/>
      <c r="V22" s="64"/>
      <c r="W22" s="64"/>
      <c r="X22" s="67">
        <f t="shared" si="5"/>
        <v>0</v>
      </c>
      <c r="Y22" s="160">
        <f t="shared" si="6"/>
        <v>0</v>
      </c>
      <c r="Z22" s="65"/>
      <c r="AA22" s="63"/>
      <c r="AB22" s="63"/>
      <c r="AC22" s="161">
        <f t="shared" si="0"/>
        <v>0</v>
      </c>
      <c r="AD22" s="65"/>
      <c r="AE22" s="65"/>
      <c r="AF22" s="65"/>
    </row>
    <row r="23" spans="1:32" s="42" customFormat="1">
      <c r="A23" s="62"/>
      <c r="B23" s="62"/>
      <c r="C23" s="62"/>
      <c r="D23" s="62" t="e">
        <f t="shared" si="1"/>
        <v>#DIV/0!</v>
      </c>
      <c r="E23" s="63"/>
      <c r="F23" s="63"/>
      <c r="G23" s="63"/>
      <c r="H23" s="70">
        <f t="shared" si="2"/>
        <v>0</v>
      </c>
      <c r="I23" s="65"/>
      <c r="J23" s="65"/>
      <c r="K23" s="65"/>
      <c r="L23" s="64"/>
      <c r="M23" s="64"/>
      <c r="N23" s="64"/>
      <c r="O23" s="64"/>
      <c r="P23" s="67">
        <f t="shared" si="3"/>
        <v>0</v>
      </c>
      <c r="Q23" s="160">
        <f t="shared" si="4"/>
        <v>0</v>
      </c>
      <c r="R23" s="65"/>
      <c r="S23" s="66"/>
      <c r="T23" s="64"/>
      <c r="U23" s="64"/>
      <c r="V23" s="64"/>
      <c r="W23" s="64"/>
      <c r="X23" s="67">
        <f t="shared" si="5"/>
        <v>0</v>
      </c>
      <c r="Y23" s="160">
        <f t="shared" si="6"/>
        <v>0</v>
      </c>
      <c r="Z23" s="65"/>
      <c r="AA23" s="63"/>
      <c r="AB23" s="63"/>
      <c r="AC23" s="161">
        <f t="shared" si="0"/>
        <v>0</v>
      </c>
      <c r="AD23" s="65"/>
      <c r="AE23" s="65"/>
      <c r="AF23" s="65"/>
    </row>
    <row r="24" spans="1:32" s="42" customFormat="1">
      <c r="A24" s="62"/>
      <c r="B24" s="62"/>
      <c r="C24" s="62"/>
      <c r="D24" s="62" t="e">
        <f t="shared" si="1"/>
        <v>#DIV/0!</v>
      </c>
      <c r="E24" s="63"/>
      <c r="F24" s="63"/>
      <c r="G24" s="63"/>
      <c r="H24" s="70">
        <f t="shared" si="2"/>
        <v>0</v>
      </c>
      <c r="I24" s="65"/>
      <c r="J24" s="65"/>
      <c r="K24" s="65"/>
      <c r="L24" s="64"/>
      <c r="M24" s="64"/>
      <c r="N24" s="64"/>
      <c r="O24" s="64"/>
      <c r="P24" s="67">
        <f t="shared" si="3"/>
        <v>0</v>
      </c>
      <c r="Q24" s="160">
        <f t="shared" si="4"/>
        <v>0</v>
      </c>
      <c r="R24" s="65"/>
      <c r="S24" s="66"/>
      <c r="T24" s="64"/>
      <c r="U24" s="64"/>
      <c r="V24" s="64"/>
      <c r="W24" s="64"/>
      <c r="X24" s="67">
        <f t="shared" si="5"/>
        <v>0</v>
      </c>
      <c r="Y24" s="160">
        <f t="shared" si="6"/>
        <v>0</v>
      </c>
      <c r="Z24" s="65"/>
      <c r="AA24" s="63"/>
      <c r="AB24" s="63"/>
      <c r="AC24" s="161">
        <f t="shared" si="0"/>
        <v>0</v>
      </c>
      <c r="AD24" s="65"/>
      <c r="AE24" s="65"/>
      <c r="AF24" s="65"/>
    </row>
    <row r="25" spans="1:32" ht="15.75" customHeight="1">
      <c r="A25" s="162"/>
      <c r="B25" s="70">
        <f>SUM(B9:B24)</f>
        <v>2916</v>
      </c>
      <c r="C25" s="70">
        <f>SUM(C9:C24)</f>
        <v>20726</v>
      </c>
      <c r="D25" s="70">
        <f>C25/H25/3.65</f>
        <v>47.31963470319635</v>
      </c>
      <c r="E25" s="70">
        <f>SUM(E9:E24)</f>
        <v>110</v>
      </c>
      <c r="F25" s="70">
        <f>SUM(F9:F24)</f>
        <v>9</v>
      </c>
      <c r="G25" s="70">
        <f>SUM(G9:G24)</f>
        <v>1</v>
      </c>
      <c r="H25" s="70">
        <f t="shared" si="2"/>
        <v>120</v>
      </c>
      <c r="I25" s="70">
        <f t="shared" ref="I25:O25" si="7">SUM(I9:I24)</f>
        <v>26</v>
      </c>
      <c r="J25" s="70">
        <f t="shared" si="7"/>
        <v>0</v>
      </c>
      <c r="K25" s="70">
        <f t="shared" si="7"/>
        <v>26</v>
      </c>
      <c r="L25" s="70">
        <f t="shared" si="7"/>
        <v>19</v>
      </c>
      <c r="M25" s="70">
        <f t="shared" si="7"/>
        <v>4</v>
      </c>
      <c r="N25" s="70">
        <f t="shared" si="7"/>
        <v>2</v>
      </c>
      <c r="O25" s="70">
        <f t="shared" si="7"/>
        <v>0</v>
      </c>
      <c r="P25" s="67">
        <f t="shared" si="3"/>
        <v>25</v>
      </c>
      <c r="Q25" s="163">
        <f>I25-P25</f>
        <v>1</v>
      </c>
      <c r="R25" s="70">
        <f t="shared" ref="R25:W25" si="8">SUM(R9:R24)</f>
        <v>80</v>
      </c>
      <c r="S25" s="70">
        <f t="shared" si="8"/>
        <v>53</v>
      </c>
      <c r="T25" s="70">
        <f t="shared" si="8"/>
        <v>19</v>
      </c>
      <c r="U25" s="70">
        <f t="shared" si="8"/>
        <v>0</v>
      </c>
      <c r="V25" s="70">
        <f t="shared" si="8"/>
        <v>12</v>
      </c>
      <c r="W25" s="70">
        <f t="shared" si="8"/>
        <v>0</v>
      </c>
      <c r="X25" s="67">
        <f t="shared" si="5"/>
        <v>84</v>
      </c>
      <c r="Y25" s="163">
        <f t="shared" si="6"/>
        <v>-4</v>
      </c>
      <c r="Z25" s="70">
        <f>SUM(Z9:Z24)</f>
        <v>1</v>
      </c>
      <c r="AA25" s="70">
        <f>SUM(AA9:AA24)</f>
        <v>1</v>
      </c>
      <c r="AB25" s="70">
        <f>SUM(AB9:AB24)</f>
        <v>0</v>
      </c>
      <c r="AC25" s="164">
        <f t="shared" si="0"/>
        <v>0</v>
      </c>
      <c r="AD25" s="70">
        <f>SUM(AD9:AD24)</f>
        <v>0</v>
      </c>
      <c r="AE25" s="70">
        <f>SUM(AE9:AE24)</f>
        <v>2</v>
      </c>
      <c r="AF25" s="70">
        <f>SUM(AF9:AF24)</f>
        <v>0</v>
      </c>
    </row>
    <row r="26" spans="1:32">
      <c r="A26" s="21"/>
      <c r="B26" s="21"/>
      <c r="C26" s="21"/>
      <c r="D26" s="21"/>
      <c r="E26" s="21"/>
      <c r="F26" s="21"/>
      <c r="G26" s="18"/>
      <c r="H26" s="18"/>
      <c r="L26" s="20"/>
      <c r="M26" s="20"/>
      <c r="N26" s="20"/>
      <c r="O26" s="43"/>
      <c r="R26" s="20"/>
      <c r="S26" s="20"/>
      <c r="T26" s="43"/>
    </row>
    <row r="27" spans="1:32">
      <c r="A27" s="21"/>
      <c r="B27" s="21"/>
      <c r="C27" s="21"/>
      <c r="D27" s="21"/>
      <c r="E27" s="21"/>
      <c r="F27" s="21"/>
      <c r="G27" s="18"/>
      <c r="H27" s="18"/>
      <c r="L27" s="20"/>
      <c r="M27" s="20"/>
      <c r="N27" s="20"/>
      <c r="O27" s="43"/>
      <c r="R27" s="20"/>
      <c r="S27" s="20"/>
      <c r="T27" s="43"/>
    </row>
    <row r="28" spans="1:32">
      <c r="A28" s="22"/>
      <c r="B28" s="22"/>
      <c r="C28" s="22"/>
      <c r="D28" s="22"/>
      <c r="E28" s="22"/>
      <c r="F28" s="22"/>
      <c r="G28" s="23"/>
      <c r="H28" s="23"/>
      <c r="L28" s="24"/>
      <c r="M28" s="24"/>
      <c r="N28" s="24"/>
      <c r="O28" s="44"/>
      <c r="R28" s="24"/>
      <c r="S28" s="24"/>
      <c r="T28" s="44"/>
    </row>
    <row r="29" spans="1:32">
      <c r="A29" s="22"/>
      <c r="B29" s="22"/>
      <c r="C29" s="22"/>
      <c r="D29" s="22"/>
      <c r="E29" s="22"/>
      <c r="F29" s="22"/>
      <c r="G29" s="23"/>
      <c r="H29" s="23"/>
      <c r="L29" s="24"/>
      <c r="M29" s="24"/>
      <c r="N29" s="24"/>
      <c r="O29" s="44"/>
      <c r="R29" s="24"/>
      <c r="S29" s="24"/>
      <c r="T29" s="44"/>
    </row>
    <row r="30" spans="1:32">
      <c r="A30" s="22"/>
      <c r="B30" s="22"/>
      <c r="C30" s="22"/>
      <c r="D30" s="22"/>
      <c r="E30" s="22"/>
      <c r="F30" s="22"/>
      <c r="G30" s="23"/>
      <c r="H30" s="23"/>
      <c r="L30" s="24"/>
      <c r="M30" s="24"/>
      <c r="N30" s="24"/>
      <c r="O30" s="44"/>
      <c r="R30" s="24"/>
      <c r="S30" s="24"/>
      <c r="T30" s="44"/>
    </row>
    <row r="31" spans="1:32">
      <c r="A31" s="22"/>
      <c r="B31" s="22"/>
      <c r="C31" s="22"/>
      <c r="D31" s="22"/>
      <c r="E31" s="22"/>
      <c r="F31" s="22"/>
      <c r="G31" s="23"/>
      <c r="H31" s="23"/>
      <c r="L31" s="24"/>
      <c r="M31" s="24"/>
      <c r="N31" s="24"/>
      <c r="O31" s="44"/>
      <c r="R31" s="24"/>
      <c r="S31" s="24"/>
      <c r="T31" s="44"/>
    </row>
    <row r="32" spans="1:32">
      <c r="A32" s="25"/>
      <c r="B32" s="25"/>
      <c r="C32" s="25"/>
      <c r="D32" s="25"/>
      <c r="E32" s="25"/>
      <c r="F32" s="25"/>
    </row>
    <row r="33" spans="1:6">
      <c r="A33" s="25"/>
      <c r="B33" s="25"/>
      <c r="C33" s="25"/>
      <c r="D33" s="25"/>
      <c r="E33" s="25"/>
      <c r="F33" s="25"/>
    </row>
    <row r="34" spans="1:6">
      <c r="A34" s="25"/>
      <c r="B34" s="25"/>
      <c r="C34" s="25"/>
      <c r="D34" s="25"/>
      <c r="E34" s="25"/>
      <c r="F34" s="25"/>
    </row>
    <row r="35" spans="1:6">
      <c r="A35" s="25"/>
      <c r="B35" s="25"/>
      <c r="C35" s="25"/>
      <c r="D35" s="25"/>
      <c r="E35" s="25"/>
      <c r="F35" s="25"/>
    </row>
    <row r="36" spans="1:6">
      <c r="A36" s="25"/>
      <c r="B36" s="25"/>
      <c r="C36" s="25"/>
      <c r="D36" s="25"/>
      <c r="E36" s="25"/>
      <c r="F36" s="25"/>
    </row>
  </sheetData>
  <mergeCells count="24">
    <mergeCell ref="C2:E2"/>
    <mergeCell ref="K7:K8"/>
    <mergeCell ref="AD6:AF7"/>
    <mergeCell ref="AA7:AA8"/>
    <mergeCell ref="AB7:AB8"/>
    <mergeCell ref="Y7:Y8"/>
    <mergeCell ref="Z7:Z8"/>
    <mergeCell ref="AC7:AC8"/>
    <mergeCell ref="A6:A8"/>
    <mergeCell ref="I6:AC6"/>
    <mergeCell ref="B6:B8"/>
    <mergeCell ref="C6:C8"/>
    <mergeCell ref="I7:I8"/>
    <mergeCell ref="E7:E8"/>
    <mergeCell ref="F7:F8"/>
    <mergeCell ref="G7:G8"/>
    <mergeCell ref="Q7:Q8"/>
    <mergeCell ref="R7:R8"/>
    <mergeCell ref="L7:P7"/>
    <mergeCell ref="S7:X7"/>
    <mergeCell ref="D6:D8"/>
    <mergeCell ref="J7:J8"/>
    <mergeCell ref="H7:H8"/>
    <mergeCell ref="E6:H6"/>
  </mergeCells>
  <phoneticPr fontId="17" type="noConversion"/>
  <pageMargins left="0.23622047244094491" right="0.23622047244094491" top="0.55118110236220474" bottom="0.35433070866141736" header="0.31496062992125984" footer="0.31496062992125984"/>
  <pageSetup paperSize="9" scale="98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view="pageBreakPreview" topLeftCell="A4" zoomScaleNormal="100" zoomScaleSheetLayoutView="100" workbookViewId="0">
      <selection activeCell="K36" sqref="K36"/>
    </sheetView>
  </sheetViews>
  <sheetFormatPr defaultRowHeight="12.75"/>
  <cols>
    <col min="1" max="1" width="8.85546875" style="38" customWidth="1"/>
    <col min="2" max="2" width="54.28515625" style="38" customWidth="1"/>
    <col min="3" max="3" width="10.42578125" style="39" customWidth="1"/>
    <col min="4" max="4" width="11.85546875" style="39" customWidth="1"/>
    <col min="5" max="5" width="13.140625" style="39" customWidth="1"/>
    <col min="6" max="7" width="10.85546875" style="39" customWidth="1"/>
    <col min="8" max="8" width="10.7109375" style="37" customWidth="1"/>
    <col min="9" max="9" width="12.42578125" style="37" customWidth="1"/>
    <col min="10" max="16384" width="9.140625" style="37"/>
  </cols>
  <sheetData>
    <row r="1" spans="1:9" ht="15.75">
      <c r="A1" s="134"/>
      <c r="B1" s="135" t="s">
        <v>141</v>
      </c>
      <c r="C1" s="126" t="str">
        <f>Kadar.ode.!C1</f>
        <v>Институт за лечење и рехабилитацију "Нишка Бања"</v>
      </c>
      <c r="D1" s="130"/>
      <c r="E1" s="130"/>
      <c r="F1" s="132"/>
      <c r="G1" s="14"/>
    </row>
    <row r="2" spans="1:9" ht="15.75">
      <c r="A2" s="134"/>
      <c r="B2" s="135" t="s">
        <v>142</v>
      </c>
      <c r="C2" s="126" t="str">
        <f>Kadar.ode.!C2</f>
        <v>07210582</v>
      </c>
      <c r="D2" s="130"/>
      <c r="E2" s="130"/>
      <c r="F2" s="132"/>
      <c r="G2" s="14"/>
    </row>
    <row r="3" spans="1:9" ht="15.75">
      <c r="A3" s="134"/>
      <c r="B3" s="135"/>
      <c r="C3" s="126"/>
      <c r="D3" s="130"/>
      <c r="E3" s="130"/>
      <c r="F3" s="132"/>
      <c r="G3" s="14"/>
    </row>
    <row r="4" spans="1:9" ht="15.75">
      <c r="A4" s="134"/>
      <c r="B4" s="135" t="s">
        <v>311</v>
      </c>
      <c r="C4" s="127" t="s">
        <v>225</v>
      </c>
      <c r="D4" s="131"/>
      <c r="E4" s="131"/>
      <c r="F4" s="133"/>
      <c r="G4" s="7"/>
    </row>
    <row r="5" spans="1:9" ht="15.75">
      <c r="A5" s="14"/>
      <c r="B5" s="10"/>
      <c r="C5" s="10"/>
      <c r="D5" s="10"/>
      <c r="F5" s="36"/>
      <c r="G5" s="36"/>
    </row>
    <row r="6" spans="1:9" s="5" customFormat="1" ht="90">
      <c r="A6" s="251" t="s">
        <v>112</v>
      </c>
      <c r="B6" s="251" t="s">
        <v>246</v>
      </c>
      <c r="C6" s="253" t="s">
        <v>1039</v>
      </c>
      <c r="D6" s="253" t="s">
        <v>1040</v>
      </c>
      <c r="E6" s="253" t="s">
        <v>1041</v>
      </c>
      <c r="F6" s="253" t="s">
        <v>978</v>
      </c>
      <c r="G6" s="253" t="s">
        <v>979</v>
      </c>
      <c r="H6" s="253" t="s">
        <v>980</v>
      </c>
      <c r="I6" s="253" t="s">
        <v>981</v>
      </c>
    </row>
    <row r="7" spans="1:9">
      <c r="A7" s="214" t="s">
        <v>227</v>
      </c>
      <c r="B7" s="214"/>
      <c r="C7" s="141"/>
      <c r="D7" s="141"/>
      <c r="E7" s="141"/>
      <c r="F7" s="143"/>
      <c r="G7" s="143"/>
      <c r="H7" s="143"/>
      <c r="I7" s="40"/>
    </row>
    <row r="8" spans="1:9">
      <c r="A8" s="143"/>
      <c r="B8" s="251"/>
      <c r="C8" s="141"/>
      <c r="D8" s="141"/>
      <c r="E8" s="141"/>
      <c r="F8" s="143"/>
      <c r="G8" s="143"/>
      <c r="H8" s="143"/>
      <c r="I8" s="40"/>
    </row>
    <row r="9" spans="1:9">
      <c r="A9" s="214" t="s">
        <v>228</v>
      </c>
      <c r="B9" s="214"/>
      <c r="C9" s="141"/>
      <c r="D9" s="141"/>
      <c r="E9" s="141"/>
      <c r="F9" s="143"/>
      <c r="G9" s="143"/>
      <c r="H9" s="143"/>
      <c r="I9" s="40"/>
    </row>
    <row r="10" spans="1:9">
      <c r="A10" s="327" t="s">
        <v>594</v>
      </c>
      <c r="B10" s="414" t="s">
        <v>595</v>
      </c>
      <c r="C10" s="479"/>
      <c r="D10" s="479"/>
      <c r="E10" s="479"/>
      <c r="F10" s="480"/>
      <c r="G10" s="480"/>
      <c r="H10" s="117"/>
      <c r="I10" s="117"/>
    </row>
    <row r="11" spans="1:9">
      <c r="A11" s="214" t="s">
        <v>229</v>
      </c>
      <c r="B11" s="214"/>
      <c r="C11" s="251"/>
      <c r="D11" s="251"/>
      <c r="E11" s="251"/>
      <c r="F11" s="122"/>
      <c r="G11" s="481"/>
      <c r="H11" s="146"/>
      <c r="I11" s="148"/>
    </row>
    <row r="12" spans="1:9">
      <c r="A12" s="143"/>
      <c r="B12" s="251"/>
      <c r="C12" s="251"/>
      <c r="D12" s="251"/>
      <c r="E12" s="251"/>
      <c r="F12" s="122"/>
      <c r="G12" s="481"/>
      <c r="H12" s="146"/>
      <c r="I12" s="148"/>
    </row>
    <row r="13" spans="1:9">
      <c r="A13" s="143"/>
      <c r="B13" s="251"/>
      <c r="C13" s="251"/>
      <c r="D13" s="251"/>
      <c r="E13" s="251"/>
      <c r="F13" s="122"/>
      <c r="G13" s="481"/>
      <c r="H13" s="146"/>
      <c r="I13" s="148"/>
    </row>
    <row r="14" spans="1:9">
      <c r="A14" s="214" t="s">
        <v>230</v>
      </c>
      <c r="B14" s="214"/>
      <c r="C14" s="251"/>
      <c r="D14" s="251"/>
      <c r="E14" s="251"/>
      <c r="F14" s="122"/>
      <c r="G14" s="481"/>
      <c r="H14" s="146"/>
      <c r="I14" s="148"/>
    </row>
    <row r="15" spans="1:9">
      <c r="A15" s="147" t="s">
        <v>231</v>
      </c>
      <c r="B15" s="251"/>
      <c r="C15" s="251"/>
      <c r="D15" s="251"/>
      <c r="E15" s="251"/>
      <c r="F15" s="122"/>
      <c r="G15" s="481"/>
      <c r="H15" s="146"/>
      <c r="I15" s="148"/>
    </row>
    <row r="16" spans="1:9">
      <c r="A16" s="147"/>
      <c r="B16" s="251"/>
      <c r="C16" s="251"/>
      <c r="D16" s="251"/>
      <c r="E16" s="251"/>
      <c r="F16" s="122"/>
      <c r="G16" s="481"/>
      <c r="H16" s="146"/>
      <c r="I16" s="148"/>
    </row>
    <row r="17" spans="1:9">
      <c r="A17" s="147" t="s">
        <v>232</v>
      </c>
      <c r="B17" s="251"/>
      <c r="C17" s="251"/>
      <c r="D17" s="251"/>
      <c r="E17" s="251"/>
      <c r="F17" s="122"/>
      <c r="G17" s="481"/>
      <c r="H17" s="146"/>
      <c r="I17" s="148"/>
    </row>
    <row r="18" spans="1:9">
      <c r="A18" s="147"/>
      <c r="B18" s="251"/>
      <c r="C18" s="251"/>
      <c r="D18" s="251"/>
      <c r="E18" s="251"/>
      <c r="F18" s="122"/>
      <c r="G18" s="481"/>
      <c r="H18" s="146"/>
      <c r="I18" s="148"/>
    </row>
    <row r="19" spans="1:9">
      <c r="A19" s="214" t="s">
        <v>233</v>
      </c>
      <c r="B19" s="214"/>
      <c r="C19" s="251"/>
      <c r="D19" s="251"/>
      <c r="E19" s="251"/>
      <c r="F19" s="122"/>
      <c r="G19" s="481"/>
      <c r="H19" s="146"/>
      <c r="I19" s="148"/>
    </row>
    <row r="20" spans="1:9">
      <c r="A20" s="143"/>
      <c r="B20" s="251"/>
      <c r="C20" s="251"/>
      <c r="D20" s="251"/>
      <c r="E20" s="251"/>
      <c r="F20" s="122"/>
      <c r="G20" s="481"/>
      <c r="H20" s="146"/>
      <c r="I20" s="148"/>
    </row>
    <row r="21" spans="1:9">
      <c r="A21" s="143"/>
      <c r="B21" s="251"/>
      <c r="C21" s="251"/>
      <c r="D21" s="251"/>
      <c r="E21" s="251"/>
      <c r="F21" s="122"/>
      <c r="G21" s="481"/>
      <c r="H21" s="146"/>
      <c r="I21" s="148"/>
    </row>
    <row r="22" spans="1:9">
      <c r="A22" s="214" t="s">
        <v>234</v>
      </c>
      <c r="B22" s="214"/>
      <c r="C22" s="251"/>
      <c r="D22" s="251"/>
      <c r="E22" s="251"/>
      <c r="F22" s="122"/>
      <c r="G22" s="481"/>
      <c r="H22" s="146"/>
      <c r="I22" s="148"/>
    </row>
    <row r="23" spans="1:9">
      <c r="A23" s="143"/>
      <c r="B23" s="251"/>
      <c r="C23" s="251"/>
      <c r="D23" s="251"/>
      <c r="E23" s="251"/>
      <c r="F23" s="122"/>
      <c r="G23" s="481"/>
      <c r="H23" s="146"/>
      <c r="I23" s="148"/>
    </row>
    <row r="24" spans="1:9">
      <c r="A24" s="143"/>
      <c r="B24" s="251"/>
      <c r="C24" s="251"/>
      <c r="D24" s="251"/>
      <c r="E24" s="251"/>
      <c r="F24" s="122"/>
      <c r="G24" s="481"/>
      <c r="H24" s="146"/>
      <c r="I24" s="148"/>
    </row>
    <row r="25" spans="1:9">
      <c r="A25" s="214" t="s">
        <v>235</v>
      </c>
      <c r="B25" s="214"/>
      <c r="C25" s="251"/>
      <c r="D25" s="251"/>
      <c r="E25" s="251"/>
      <c r="F25" s="122"/>
      <c r="G25" s="481"/>
      <c r="H25" s="146"/>
      <c r="I25" s="148"/>
    </row>
    <row r="26" spans="1:9">
      <c r="A26" s="143"/>
      <c r="B26" s="251"/>
      <c r="C26" s="251"/>
      <c r="D26" s="251"/>
      <c r="E26" s="251"/>
      <c r="F26" s="122"/>
      <c r="G26" s="481"/>
      <c r="H26" s="146"/>
      <c r="I26" s="148"/>
    </row>
    <row r="27" spans="1:9">
      <c r="A27" s="143"/>
      <c r="B27" s="251"/>
      <c r="C27" s="251"/>
      <c r="D27" s="251"/>
      <c r="E27" s="251"/>
      <c r="F27" s="122"/>
      <c r="G27" s="481"/>
      <c r="H27" s="146"/>
      <c r="I27" s="148"/>
    </row>
    <row r="28" spans="1:9">
      <c r="A28" s="214" t="s">
        <v>236</v>
      </c>
      <c r="B28" s="214"/>
      <c r="C28" s="251"/>
      <c r="D28" s="251"/>
      <c r="E28" s="251"/>
      <c r="F28" s="117"/>
      <c r="G28" s="481"/>
      <c r="H28" s="146"/>
      <c r="I28" s="148"/>
    </row>
    <row r="29" spans="1:9">
      <c r="A29" s="143"/>
      <c r="B29" s="251"/>
      <c r="C29" s="251"/>
      <c r="D29" s="251"/>
      <c r="E29" s="251"/>
      <c r="F29" s="122"/>
      <c r="G29" s="481"/>
      <c r="H29" s="146"/>
      <c r="I29" s="148"/>
    </row>
    <row r="30" spans="1:9" s="55" customFormat="1">
      <c r="A30" s="143"/>
      <c r="B30" s="251"/>
      <c r="C30" s="251"/>
      <c r="D30" s="251"/>
      <c r="E30" s="251"/>
      <c r="F30" s="122"/>
      <c r="G30" s="481"/>
      <c r="H30" s="146"/>
      <c r="I30" s="148"/>
    </row>
    <row r="31" spans="1:9">
      <c r="A31" s="214" t="s">
        <v>237</v>
      </c>
      <c r="B31" s="214"/>
      <c r="C31" s="251"/>
      <c r="D31" s="251"/>
      <c r="E31" s="251"/>
      <c r="F31" s="122"/>
      <c r="G31" s="481"/>
      <c r="H31" s="146"/>
      <c r="I31" s="148"/>
    </row>
    <row r="32" spans="1:9">
      <c r="A32" s="311" t="s">
        <v>376</v>
      </c>
      <c r="B32" s="116" t="s">
        <v>377</v>
      </c>
      <c r="C32" s="482">
        <v>207</v>
      </c>
      <c r="D32" s="482">
        <v>138</v>
      </c>
      <c r="E32" s="482">
        <v>139</v>
      </c>
      <c r="F32" s="483">
        <v>229</v>
      </c>
      <c r="G32" s="483">
        <v>318.85000000000002</v>
      </c>
      <c r="H32" s="117">
        <v>143</v>
      </c>
      <c r="I32" s="117">
        <v>144</v>
      </c>
    </row>
    <row r="33" spans="1:9" ht="13.5" thickBot="1">
      <c r="A33" s="484" t="s">
        <v>801</v>
      </c>
      <c r="B33" s="485" t="s">
        <v>802</v>
      </c>
      <c r="C33" s="486">
        <v>20</v>
      </c>
      <c r="D33" s="486">
        <v>27</v>
      </c>
      <c r="E33" s="486">
        <v>27</v>
      </c>
      <c r="F33" s="487">
        <v>25</v>
      </c>
      <c r="G33" s="487">
        <v>312.44</v>
      </c>
      <c r="H33" s="488">
        <v>14</v>
      </c>
      <c r="I33" s="489">
        <v>14</v>
      </c>
    </row>
    <row r="34" spans="1:9" ht="13.5" thickTop="1">
      <c r="A34" s="845" t="s">
        <v>87</v>
      </c>
      <c r="B34" s="845"/>
      <c r="C34" s="318">
        <f>C10+C32</f>
        <v>207</v>
      </c>
      <c r="D34" s="318">
        <f>D10+D32</f>
        <v>138</v>
      </c>
      <c r="E34" s="318">
        <f>E10+E32</f>
        <v>139</v>
      </c>
      <c r="F34" s="318">
        <f>F10+F32</f>
        <v>229</v>
      </c>
      <c r="G34" s="318"/>
      <c r="H34" s="318">
        <f>H10+H32</f>
        <v>143</v>
      </c>
      <c r="I34" s="318">
        <f>I10+I32</f>
        <v>144</v>
      </c>
    </row>
    <row r="35" spans="1:9">
      <c r="A35" s="144"/>
      <c r="B35" s="144"/>
      <c r="C35" s="145"/>
      <c r="D35" s="145"/>
      <c r="E35" s="145"/>
      <c r="F35" s="145"/>
      <c r="G35" s="145"/>
      <c r="H35" s="142"/>
      <c r="I35" s="142"/>
    </row>
  </sheetData>
  <mergeCells count="1">
    <mergeCell ref="A34:B34"/>
  </mergeCells>
  <phoneticPr fontId="17" type="noConversion"/>
  <conditionalFormatting sqref="A32">
    <cfRule type="expression" dxfId="28" priority="8" stopIfTrue="1">
      <formula>AND(COUNTIF($B$112:$B$65534, A32)+COUNTIF($B$74:$B$110, A32)+COUNTIF($B$66:$B$73, A32)+COUNTIF($B$42:$B$56, A32)+COUNTIF($B$59:$B$60, A32)+COUNTIF($B$11:$B$28, A32)+COUNTIF($B$3:$B$8, A32)+COUNTIF($B$30:$B$40, A32)+COUNTIF($B$63:$B$63, A32)&gt;1,NOT(ISBLANK(A32)))</formula>
    </cfRule>
  </conditionalFormatting>
  <conditionalFormatting sqref="A33">
    <cfRule type="expression" dxfId="27" priority="9" stopIfTrue="1">
      <formula>AND(COUNTIF($B$114:$B$65534, A33)+COUNTIF($B$76:$B$112, A33)+COUNTIF($B$68:$B$75, A33)+COUNTIF($B$44:$B$58, A33)+COUNTIF($B$61:$B$62, A33)+COUNTIF($B$12:$B$29, A33)+COUNTIF($B$3:$B$8, A33)+COUNTIF($B$31:$B$42, A33)+COUNTIF($B$65:$B$65, A33)&gt;1,NOT(ISBLANK(A33)))</formula>
    </cfRule>
  </conditionalFormatting>
  <conditionalFormatting sqref="A10">
    <cfRule type="expression" dxfId="26" priority="10" stopIfTrue="1">
      <formula>AND(COUNTIF($B$43:$B$45, A10)+COUNTIF($B$47:$B$65534, A10)+COUNTIF(#REF!, A10)+COUNTIF($B$35:$B$41, A10)+COUNTIF($B$1:$B$6, A10)+COUNTIF($B$8:$B$33, A10)&gt;1,NOT(ISBLANK(A10)))</formula>
    </cfRule>
  </conditionalFormatting>
  <pageMargins left="0.43307086614173229" right="0.23622047244094491" top="0.51181102362204722" bottom="0.15748031496062992" header="0.31496062992125984" footer="0.31496062992125984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9"/>
  <sheetViews>
    <sheetView view="pageBreakPreview" topLeftCell="A238" zoomScaleNormal="100" zoomScaleSheetLayoutView="100" workbookViewId="0">
      <selection activeCell="L189" sqref="L189"/>
    </sheetView>
  </sheetViews>
  <sheetFormatPr defaultRowHeight="12.75"/>
  <cols>
    <col min="1" max="1" width="10.7109375" customWidth="1"/>
    <col min="2" max="2" width="47" customWidth="1"/>
    <col min="3" max="7" width="6.7109375" customWidth="1"/>
    <col min="8" max="8" width="9.85546875" customWidth="1"/>
  </cols>
  <sheetData>
    <row r="1" spans="1:8">
      <c r="A1" s="212"/>
      <c r="B1" s="213" t="s">
        <v>141</v>
      </c>
      <c r="C1" s="206" t="str">
        <f>Kadar.ode.!C1</f>
        <v>Институт за лечење и рехабилитацију "Нишка Бања"</v>
      </c>
      <c r="D1" s="208"/>
      <c r="E1" s="208"/>
      <c r="F1" s="208"/>
      <c r="G1" s="208"/>
      <c r="H1" s="650"/>
    </row>
    <row r="2" spans="1:8">
      <c r="A2" s="212"/>
      <c r="B2" s="213" t="s">
        <v>142</v>
      </c>
      <c r="C2" s="206" t="str">
        <f>Kadar.ode.!C2</f>
        <v>07210582</v>
      </c>
      <c r="D2" s="208"/>
      <c r="E2" s="208"/>
      <c r="F2" s="208"/>
      <c r="G2" s="208"/>
      <c r="H2" s="210"/>
    </row>
    <row r="3" spans="1:8">
      <c r="A3" s="212"/>
      <c r="B3" s="213"/>
      <c r="C3" s="206"/>
      <c r="D3" s="208"/>
      <c r="E3" s="208"/>
      <c r="F3" s="208"/>
      <c r="G3" s="208"/>
      <c r="H3" s="210"/>
    </row>
    <row r="4" spans="1:8" ht="48.75" customHeight="1">
      <c r="A4" s="212"/>
      <c r="B4" s="213" t="s">
        <v>332</v>
      </c>
      <c r="C4" s="868" t="s">
        <v>331</v>
      </c>
      <c r="D4" s="869"/>
      <c r="E4" s="869"/>
      <c r="F4" s="869"/>
      <c r="G4" s="869"/>
      <c r="H4" s="870"/>
    </row>
    <row r="5" spans="1:8" ht="14.25">
      <c r="A5" s="212"/>
      <c r="B5" s="213" t="s">
        <v>178</v>
      </c>
      <c r="C5" s="207"/>
      <c r="D5" s="209"/>
      <c r="E5" s="209"/>
      <c r="F5" s="209"/>
      <c r="G5" s="209"/>
      <c r="H5" s="210"/>
    </row>
    <row r="6" spans="1:8" ht="16.5" thickBot="1">
      <c r="A6" s="491"/>
      <c r="B6" s="491"/>
      <c r="C6" s="491"/>
      <c r="D6" s="491"/>
      <c r="E6" s="491"/>
      <c r="F6" s="491"/>
      <c r="G6" s="492"/>
      <c r="H6" s="492"/>
    </row>
    <row r="7" spans="1:8" ht="36" customHeight="1" thickTop="1" thickBot="1">
      <c r="A7" s="256" t="s">
        <v>112</v>
      </c>
      <c r="B7" s="820" t="s">
        <v>180</v>
      </c>
      <c r="C7" s="820"/>
      <c r="D7" s="820"/>
      <c r="E7" s="820"/>
      <c r="F7" s="820"/>
      <c r="G7" s="820"/>
      <c r="H7" s="820"/>
    </row>
    <row r="8" spans="1:8" ht="13.5" thickTop="1">
      <c r="A8" s="490"/>
      <c r="B8" s="871"/>
      <c r="C8" s="871"/>
      <c r="D8" s="871"/>
      <c r="E8" s="871"/>
      <c r="F8" s="871"/>
      <c r="G8" s="871"/>
      <c r="H8" s="871"/>
    </row>
    <row r="9" spans="1:8">
      <c r="A9" s="331" t="s">
        <v>346</v>
      </c>
      <c r="B9" s="866" t="s">
        <v>347</v>
      </c>
      <c r="C9" s="866"/>
      <c r="D9" s="866"/>
      <c r="E9" s="866"/>
      <c r="F9" s="866"/>
      <c r="G9" s="866"/>
      <c r="H9" s="866"/>
    </row>
    <row r="10" spans="1:8">
      <c r="A10" s="331" t="s">
        <v>348</v>
      </c>
      <c r="B10" s="866" t="s">
        <v>349</v>
      </c>
      <c r="C10" s="866"/>
      <c r="D10" s="866"/>
      <c r="E10" s="866"/>
      <c r="F10" s="866"/>
      <c r="G10" s="866"/>
      <c r="H10" s="866"/>
    </row>
    <row r="11" spans="1:8">
      <c r="A11" s="331" t="s">
        <v>350</v>
      </c>
      <c r="B11" s="866" t="s">
        <v>351</v>
      </c>
      <c r="C11" s="866"/>
      <c r="D11" s="866"/>
      <c r="E11" s="866"/>
      <c r="F11" s="866"/>
      <c r="G11" s="866"/>
      <c r="H11" s="866"/>
    </row>
    <row r="12" spans="1:8">
      <c r="A12" s="331" t="s">
        <v>352</v>
      </c>
      <c r="B12" s="866" t="s">
        <v>353</v>
      </c>
      <c r="C12" s="866"/>
      <c r="D12" s="866"/>
      <c r="E12" s="866"/>
      <c r="F12" s="866"/>
      <c r="G12" s="866"/>
      <c r="H12" s="866"/>
    </row>
    <row r="13" spans="1:8" ht="14.25" customHeight="1">
      <c r="A13" s="331" t="s">
        <v>354</v>
      </c>
      <c r="B13" s="866" t="s">
        <v>355</v>
      </c>
      <c r="C13" s="866"/>
      <c r="D13" s="866"/>
      <c r="E13" s="866"/>
      <c r="F13" s="866"/>
      <c r="G13" s="866"/>
      <c r="H13" s="866"/>
    </row>
    <row r="14" spans="1:8" ht="14.25" customHeight="1">
      <c r="A14" s="331" t="s">
        <v>356</v>
      </c>
      <c r="B14" s="866" t="s">
        <v>357</v>
      </c>
      <c r="C14" s="866"/>
      <c r="D14" s="866"/>
      <c r="E14" s="866"/>
      <c r="F14" s="866"/>
      <c r="G14" s="866"/>
      <c r="H14" s="866"/>
    </row>
    <row r="15" spans="1:8">
      <c r="A15" s="331" t="s">
        <v>358</v>
      </c>
      <c r="B15" s="866" t="s">
        <v>359</v>
      </c>
      <c r="C15" s="866"/>
      <c r="D15" s="866"/>
      <c r="E15" s="866"/>
      <c r="F15" s="866"/>
      <c r="G15" s="866"/>
      <c r="H15" s="866"/>
    </row>
    <row r="16" spans="1:8">
      <c r="A16" s="363" t="s">
        <v>461</v>
      </c>
      <c r="B16" s="867" t="s">
        <v>462</v>
      </c>
      <c r="C16" s="867"/>
      <c r="D16" s="867"/>
      <c r="E16" s="867"/>
      <c r="F16" s="867"/>
      <c r="G16" s="867"/>
      <c r="H16" s="867"/>
    </row>
    <row r="17" spans="1:8">
      <c r="A17" s="375" t="s">
        <v>463</v>
      </c>
      <c r="B17" s="867" t="s">
        <v>464</v>
      </c>
      <c r="C17" s="867"/>
      <c r="D17" s="867"/>
      <c r="E17" s="867"/>
      <c r="F17" s="867"/>
      <c r="G17" s="867"/>
      <c r="H17" s="867"/>
    </row>
    <row r="18" spans="1:8">
      <c r="A18" s="363" t="s">
        <v>446</v>
      </c>
      <c r="B18" s="867" t="s">
        <v>447</v>
      </c>
      <c r="C18" s="867"/>
      <c r="D18" s="867"/>
      <c r="E18" s="867"/>
      <c r="F18" s="867"/>
      <c r="G18" s="867"/>
      <c r="H18" s="867"/>
    </row>
    <row r="19" spans="1:8">
      <c r="A19" s="363" t="s">
        <v>448</v>
      </c>
      <c r="B19" s="867" t="s">
        <v>449</v>
      </c>
      <c r="C19" s="867"/>
      <c r="D19" s="867"/>
      <c r="E19" s="867"/>
      <c r="F19" s="867"/>
      <c r="G19" s="867"/>
      <c r="H19" s="867"/>
    </row>
    <row r="20" spans="1:8" ht="25.5" customHeight="1">
      <c r="A20" s="410" t="s">
        <v>592</v>
      </c>
      <c r="B20" s="864" t="s">
        <v>593</v>
      </c>
      <c r="C20" s="864"/>
      <c r="D20" s="864"/>
      <c r="E20" s="864"/>
      <c r="F20" s="864"/>
      <c r="G20" s="864"/>
      <c r="H20" s="864"/>
    </row>
    <row r="21" spans="1:8">
      <c r="A21" s="363" t="s">
        <v>450</v>
      </c>
      <c r="B21" s="867" t="s">
        <v>451</v>
      </c>
      <c r="C21" s="867"/>
      <c r="D21" s="867"/>
      <c r="E21" s="867"/>
      <c r="F21" s="867"/>
      <c r="G21" s="867"/>
      <c r="H21" s="867"/>
    </row>
    <row r="22" spans="1:8">
      <c r="A22" s="363" t="s">
        <v>452</v>
      </c>
      <c r="B22" s="867" t="s">
        <v>453</v>
      </c>
      <c r="C22" s="867"/>
      <c r="D22" s="867"/>
      <c r="E22" s="867"/>
      <c r="F22" s="867"/>
      <c r="G22" s="867"/>
      <c r="H22" s="867"/>
    </row>
    <row r="23" spans="1:8">
      <c r="A23" s="311" t="s">
        <v>454</v>
      </c>
      <c r="B23" s="872" t="s">
        <v>455</v>
      </c>
      <c r="C23" s="872"/>
      <c r="D23" s="872"/>
      <c r="E23" s="872"/>
      <c r="F23" s="872"/>
      <c r="G23" s="872"/>
      <c r="H23" s="872"/>
    </row>
    <row r="24" spans="1:8" ht="15" customHeight="1">
      <c r="A24" s="363" t="s">
        <v>465</v>
      </c>
      <c r="B24" s="867" t="s">
        <v>466</v>
      </c>
      <c r="C24" s="867"/>
      <c r="D24" s="867"/>
      <c r="E24" s="867"/>
      <c r="F24" s="867"/>
      <c r="G24" s="867"/>
      <c r="H24" s="867"/>
    </row>
    <row r="25" spans="1:8" ht="15" customHeight="1">
      <c r="A25" s="331" t="s">
        <v>394</v>
      </c>
      <c r="B25" s="866" t="s">
        <v>395</v>
      </c>
      <c r="C25" s="866"/>
      <c r="D25" s="866"/>
      <c r="E25" s="866"/>
      <c r="F25" s="866"/>
      <c r="G25" s="866"/>
      <c r="H25" s="866"/>
    </row>
    <row r="26" spans="1:8" ht="15" customHeight="1">
      <c r="A26" s="331" t="s">
        <v>396</v>
      </c>
      <c r="B26" s="866" t="s">
        <v>397</v>
      </c>
      <c r="C26" s="866"/>
      <c r="D26" s="866"/>
      <c r="E26" s="866"/>
      <c r="F26" s="866"/>
      <c r="G26" s="866"/>
      <c r="H26" s="866"/>
    </row>
    <row r="27" spans="1:8" ht="15" customHeight="1">
      <c r="A27" s="334" t="s">
        <v>398</v>
      </c>
      <c r="B27" s="866" t="s">
        <v>399</v>
      </c>
      <c r="C27" s="866"/>
      <c r="D27" s="866"/>
      <c r="E27" s="866"/>
      <c r="F27" s="866"/>
      <c r="G27" s="866"/>
      <c r="H27" s="866"/>
    </row>
    <row r="28" spans="1:8" ht="15" customHeight="1">
      <c r="A28" s="311" t="s">
        <v>400</v>
      </c>
      <c r="B28" s="872" t="s">
        <v>401</v>
      </c>
      <c r="C28" s="872"/>
      <c r="D28" s="872"/>
      <c r="E28" s="872"/>
      <c r="F28" s="872"/>
      <c r="G28" s="872"/>
      <c r="H28" s="872"/>
    </row>
    <row r="29" spans="1:8">
      <c r="A29" s="331" t="s">
        <v>456</v>
      </c>
      <c r="B29" s="846" t="s">
        <v>457</v>
      </c>
      <c r="C29" s="846"/>
      <c r="D29" s="846"/>
      <c r="E29" s="846"/>
      <c r="F29" s="846"/>
      <c r="G29" s="846"/>
      <c r="H29" s="846"/>
    </row>
    <row r="30" spans="1:8">
      <c r="A30" s="331" t="s">
        <v>402</v>
      </c>
      <c r="B30" s="866" t="s">
        <v>403</v>
      </c>
      <c r="C30" s="866"/>
      <c r="D30" s="866"/>
      <c r="E30" s="866"/>
      <c r="F30" s="866"/>
      <c r="G30" s="866"/>
      <c r="H30" s="866"/>
    </row>
    <row r="31" spans="1:8" ht="14.25" customHeight="1">
      <c r="A31" s="331" t="s">
        <v>404</v>
      </c>
      <c r="B31" s="866" t="s">
        <v>405</v>
      </c>
      <c r="C31" s="866"/>
      <c r="D31" s="866"/>
      <c r="E31" s="866"/>
      <c r="F31" s="866"/>
      <c r="G31" s="866"/>
      <c r="H31" s="866"/>
    </row>
    <row r="32" spans="1:8" ht="14.25" customHeight="1">
      <c r="A32" s="331" t="s">
        <v>406</v>
      </c>
      <c r="B32" s="846" t="s">
        <v>407</v>
      </c>
      <c r="C32" s="846"/>
      <c r="D32" s="846"/>
      <c r="E32" s="846"/>
      <c r="F32" s="846"/>
      <c r="G32" s="846"/>
      <c r="H32" s="846"/>
    </row>
    <row r="33" spans="1:8" ht="14.25" customHeight="1">
      <c r="A33" s="311" t="s">
        <v>408</v>
      </c>
      <c r="B33" s="873" t="s">
        <v>409</v>
      </c>
      <c r="C33" s="873"/>
      <c r="D33" s="873"/>
      <c r="E33" s="873"/>
      <c r="F33" s="873"/>
      <c r="G33" s="873"/>
      <c r="H33" s="873"/>
    </row>
    <row r="34" spans="1:8">
      <c r="A34" s="334" t="s">
        <v>475</v>
      </c>
      <c r="B34" s="866" t="s">
        <v>476</v>
      </c>
      <c r="C34" s="866"/>
      <c r="D34" s="866"/>
      <c r="E34" s="866"/>
      <c r="F34" s="866"/>
      <c r="G34" s="866"/>
      <c r="H34" s="866"/>
    </row>
    <row r="35" spans="1:8">
      <c r="A35" s="334" t="s">
        <v>477</v>
      </c>
      <c r="B35" s="866" t="s">
        <v>478</v>
      </c>
      <c r="C35" s="866"/>
      <c r="D35" s="866"/>
      <c r="E35" s="866"/>
      <c r="F35" s="866"/>
      <c r="G35" s="866"/>
      <c r="H35" s="866"/>
    </row>
    <row r="36" spans="1:8">
      <c r="A36" s="363" t="s">
        <v>467</v>
      </c>
      <c r="B36" s="867" t="s">
        <v>468</v>
      </c>
      <c r="C36" s="867"/>
      <c r="D36" s="867"/>
      <c r="E36" s="867"/>
      <c r="F36" s="867"/>
      <c r="G36" s="867"/>
      <c r="H36" s="867"/>
    </row>
    <row r="37" spans="1:8">
      <c r="A37" s="311" t="s">
        <v>497</v>
      </c>
      <c r="B37" s="872" t="s">
        <v>498</v>
      </c>
      <c r="C37" s="872"/>
      <c r="D37" s="872"/>
      <c r="E37" s="872"/>
      <c r="F37" s="872"/>
      <c r="G37" s="872"/>
      <c r="H37" s="872"/>
    </row>
    <row r="38" spans="1:8" ht="13.5" customHeight="1">
      <c r="A38" s="363" t="s">
        <v>469</v>
      </c>
      <c r="B38" s="874" t="s">
        <v>470</v>
      </c>
      <c r="C38" s="874"/>
      <c r="D38" s="874"/>
      <c r="E38" s="874"/>
      <c r="F38" s="874"/>
      <c r="G38" s="874"/>
      <c r="H38" s="874"/>
    </row>
    <row r="39" spans="1:8" ht="13.5" customHeight="1">
      <c r="A39" s="311" t="s">
        <v>499</v>
      </c>
      <c r="B39" s="873" t="s">
        <v>500</v>
      </c>
      <c r="C39" s="873"/>
      <c r="D39" s="873"/>
      <c r="E39" s="873"/>
      <c r="F39" s="873"/>
      <c r="G39" s="873"/>
      <c r="H39" s="873"/>
    </row>
    <row r="40" spans="1:8" ht="14.25" customHeight="1">
      <c r="A40" s="311" t="s">
        <v>501</v>
      </c>
      <c r="B40" s="872" t="s">
        <v>502</v>
      </c>
      <c r="C40" s="872"/>
      <c r="D40" s="872"/>
      <c r="E40" s="872"/>
      <c r="F40" s="872"/>
      <c r="G40" s="872"/>
      <c r="H40" s="872"/>
    </row>
    <row r="41" spans="1:8">
      <c r="A41" s="331" t="s">
        <v>410</v>
      </c>
      <c r="B41" s="846" t="s">
        <v>805</v>
      </c>
      <c r="C41" s="846"/>
      <c r="D41" s="846"/>
      <c r="E41" s="846"/>
      <c r="F41" s="846"/>
      <c r="G41" s="846"/>
      <c r="H41" s="846"/>
    </row>
    <row r="42" spans="1:8">
      <c r="A42" s="311" t="s">
        <v>362</v>
      </c>
      <c r="B42" s="862" t="s">
        <v>363</v>
      </c>
      <c r="C42" s="862"/>
      <c r="D42" s="862"/>
      <c r="E42" s="862"/>
      <c r="F42" s="862"/>
      <c r="G42" s="862"/>
      <c r="H42" s="862"/>
    </row>
    <row r="43" spans="1:8" s="57" customFormat="1" ht="12.75" customHeight="1">
      <c r="A43" s="600">
        <v>4001040</v>
      </c>
      <c r="B43" s="865" t="s">
        <v>930</v>
      </c>
      <c r="C43" s="865"/>
      <c r="D43" s="865"/>
      <c r="E43" s="865"/>
      <c r="F43" s="865"/>
      <c r="G43" s="865"/>
      <c r="H43" s="865"/>
    </row>
    <row r="44" spans="1:8" s="57" customFormat="1" ht="12.75" customHeight="1">
      <c r="A44" s="600">
        <v>4001050</v>
      </c>
      <c r="B44" s="865" t="s">
        <v>931</v>
      </c>
      <c r="C44" s="865"/>
      <c r="D44" s="865"/>
      <c r="E44" s="865"/>
      <c r="F44" s="865"/>
      <c r="G44" s="865"/>
      <c r="H44" s="865"/>
    </row>
    <row r="45" spans="1:8" s="57" customFormat="1" ht="13.5" customHeight="1">
      <c r="A45" s="600">
        <v>4001080</v>
      </c>
      <c r="B45" s="865" t="s">
        <v>932</v>
      </c>
      <c r="C45" s="865"/>
      <c r="D45" s="865"/>
      <c r="E45" s="865"/>
      <c r="F45" s="865"/>
      <c r="G45" s="865"/>
      <c r="H45" s="865"/>
    </row>
    <row r="46" spans="1:8" s="57" customFormat="1" ht="13.5" customHeight="1">
      <c r="A46" s="600">
        <v>4001090</v>
      </c>
      <c r="B46" s="865" t="s">
        <v>933</v>
      </c>
      <c r="C46" s="865"/>
      <c r="D46" s="865"/>
      <c r="E46" s="865"/>
      <c r="F46" s="865"/>
      <c r="G46" s="865"/>
      <c r="H46" s="865"/>
    </row>
    <row r="47" spans="1:8" s="57" customFormat="1" ht="14.25" customHeight="1">
      <c r="A47" s="600">
        <v>4001160</v>
      </c>
      <c r="B47" s="865" t="s">
        <v>934</v>
      </c>
      <c r="C47" s="865"/>
      <c r="D47" s="865"/>
      <c r="E47" s="865"/>
      <c r="F47" s="865"/>
      <c r="G47" s="865"/>
      <c r="H47" s="865"/>
    </row>
    <row r="48" spans="1:8" s="57" customFormat="1" ht="14.25" customHeight="1">
      <c r="A48" s="600">
        <v>4001170</v>
      </c>
      <c r="B48" s="865" t="s">
        <v>935</v>
      </c>
      <c r="C48" s="865"/>
      <c r="D48" s="865"/>
      <c r="E48" s="865"/>
      <c r="F48" s="865"/>
      <c r="G48" s="865"/>
      <c r="H48" s="865"/>
    </row>
    <row r="49" spans="1:8" s="57" customFormat="1" ht="13.5" customHeight="1">
      <c r="A49" s="600">
        <v>4001200</v>
      </c>
      <c r="B49" s="865" t="s">
        <v>936</v>
      </c>
      <c r="C49" s="865"/>
      <c r="D49" s="865"/>
      <c r="E49" s="865"/>
      <c r="F49" s="865"/>
      <c r="G49" s="865"/>
      <c r="H49" s="865"/>
    </row>
    <row r="50" spans="1:8" s="57" customFormat="1" ht="13.5" customHeight="1">
      <c r="A50" s="600">
        <v>4001210</v>
      </c>
      <c r="B50" s="865" t="s">
        <v>937</v>
      </c>
      <c r="C50" s="865"/>
      <c r="D50" s="865"/>
      <c r="E50" s="865"/>
      <c r="F50" s="865"/>
      <c r="G50" s="865"/>
      <c r="H50" s="865"/>
    </row>
    <row r="51" spans="1:8" s="57" customFormat="1" ht="15" customHeight="1">
      <c r="A51" s="600">
        <v>4001280</v>
      </c>
      <c r="B51" s="865" t="s">
        <v>938</v>
      </c>
      <c r="C51" s="865"/>
      <c r="D51" s="865"/>
      <c r="E51" s="865"/>
      <c r="F51" s="865"/>
      <c r="G51" s="865"/>
      <c r="H51" s="865"/>
    </row>
    <row r="52" spans="1:8" s="57" customFormat="1" ht="14.25" customHeight="1">
      <c r="A52" s="600">
        <v>4001290</v>
      </c>
      <c r="B52" s="865" t="s">
        <v>939</v>
      </c>
      <c r="C52" s="865"/>
      <c r="D52" s="865"/>
      <c r="E52" s="865"/>
      <c r="F52" s="865"/>
      <c r="G52" s="865"/>
      <c r="H52" s="865"/>
    </row>
    <row r="53" spans="1:8" s="57" customFormat="1" ht="13.5" customHeight="1">
      <c r="A53" s="600">
        <v>4001320</v>
      </c>
      <c r="B53" s="865" t="s">
        <v>940</v>
      </c>
      <c r="C53" s="865"/>
      <c r="D53" s="865"/>
      <c r="E53" s="865"/>
      <c r="F53" s="865"/>
      <c r="G53" s="865"/>
      <c r="H53" s="865"/>
    </row>
    <row r="54" spans="1:8" s="57" customFormat="1" ht="13.5" customHeight="1">
      <c r="A54" s="600">
        <v>4001330</v>
      </c>
      <c r="B54" s="865" t="s">
        <v>941</v>
      </c>
      <c r="C54" s="865"/>
      <c r="D54" s="865"/>
      <c r="E54" s="865"/>
      <c r="F54" s="865"/>
      <c r="G54" s="865"/>
      <c r="H54" s="865"/>
    </row>
    <row r="55" spans="1:8" s="57" customFormat="1" ht="14.25" customHeight="1">
      <c r="A55" s="600">
        <v>4001400</v>
      </c>
      <c r="B55" s="865" t="s">
        <v>942</v>
      </c>
      <c r="C55" s="865"/>
      <c r="D55" s="865"/>
      <c r="E55" s="865"/>
      <c r="F55" s="865"/>
      <c r="G55" s="865"/>
      <c r="H55" s="865"/>
    </row>
    <row r="56" spans="1:8" s="57" customFormat="1" ht="14.25" customHeight="1">
      <c r="A56" s="600">
        <v>4001410</v>
      </c>
      <c r="B56" s="865" t="s">
        <v>943</v>
      </c>
      <c r="C56" s="865"/>
      <c r="D56" s="865"/>
      <c r="E56" s="865"/>
      <c r="F56" s="865"/>
      <c r="G56" s="865"/>
      <c r="H56" s="865"/>
    </row>
    <row r="57" spans="1:8" s="57" customFormat="1" ht="13.5" customHeight="1">
      <c r="A57" s="600">
        <v>4001440</v>
      </c>
      <c r="B57" s="865" t="s">
        <v>944</v>
      </c>
      <c r="C57" s="865"/>
      <c r="D57" s="865"/>
      <c r="E57" s="865"/>
      <c r="F57" s="865"/>
      <c r="G57" s="865"/>
      <c r="H57" s="865"/>
    </row>
    <row r="58" spans="1:8" s="57" customFormat="1" ht="13.5" customHeight="1">
      <c r="A58" s="600">
        <v>4001450</v>
      </c>
      <c r="B58" s="865" t="s">
        <v>945</v>
      </c>
      <c r="C58" s="865"/>
      <c r="D58" s="865"/>
      <c r="E58" s="865"/>
      <c r="F58" s="865"/>
      <c r="G58" s="865"/>
      <c r="H58" s="865"/>
    </row>
    <row r="59" spans="1:8" ht="12.75" customHeight="1">
      <c r="A59" s="313" t="s">
        <v>364</v>
      </c>
      <c r="B59" s="863" t="s">
        <v>365</v>
      </c>
      <c r="C59" s="863"/>
      <c r="D59" s="863"/>
      <c r="E59" s="863"/>
      <c r="F59" s="863"/>
      <c r="G59" s="863"/>
      <c r="H59" s="863"/>
    </row>
    <row r="60" spans="1:8" ht="12.75" customHeight="1">
      <c r="A60" s="311" t="s">
        <v>366</v>
      </c>
      <c r="B60" s="862" t="s">
        <v>367</v>
      </c>
      <c r="C60" s="862"/>
      <c r="D60" s="862"/>
      <c r="E60" s="862"/>
      <c r="F60" s="862"/>
      <c r="G60" s="862"/>
      <c r="H60" s="862"/>
    </row>
    <row r="61" spans="1:8">
      <c r="A61" s="311" t="s">
        <v>368</v>
      </c>
      <c r="B61" s="862" t="s">
        <v>369</v>
      </c>
      <c r="C61" s="862"/>
      <c r="D61" s="862"/>
      <c r="E61" s="862"/>
      <c r="F61" s="862"/>
      <c r="G61" s="862"/>
      <c r="H61" s="862"/>
    </row>
    <row r="62" spans="1:8">
      <c r="A62" s="311" t="s">
        <v>370</v>
      </c>
      <c r="B62" s="862" t="s">
        <v>371</v>
      </c>
      <c r="C62" s="862"/>
      <c r="D62" s="862"/>
      <c r="E62" s="862"/>
      <c r="F62" s="862"/>
      <c r="G62" s="862"/>
      <c r="H62" s="862"/>
    </row>
    <row r="63" spans="1:8">
      <c r="A63" s="311" t="s">
        <v>372</v>
      </c>
      <c r="B63" s="875" t="s">
        <v>373</v>
      </c>
      <c r="C63" s="875"/>
      <c r="D63" s="875"/>
      <c r="E63" s="875"/>
      <c r="F63" s="875"/>
      <c r="G63" s="875"/>
      <c r="H63" s="875"/>
    </row>
    <row r="64" spans="1:8">
      <c r="A64" s="313" t="s">
        <v>374</v>
      </c>
      <c r="B64" s="876" t="s">
        <v>375</v>
      </c>
      <c r="C64" s="876"/>
      <c r="D64" s="876"/>
      <c r="E64" s="876"/>
      <c r="F64" s="876"/>
      <c r="G64" s="876"/>
      <c r="H64" s="876"/>
    </row>
    <row r="65" spans="1:8">
      <c r="A65" s="311" t="s">
        <v>376</v>
      </c>
      <c r="B65" s="862" t="s">
        <v>377</v>
      </c>
      <c r="C65" s="862"/>
      <c r="D65" s="862"/>
      <c r="E65" s="862"/>
      <c r="F65" s="862"/>
      <c r="G65" s="862"/>
      <c r="H65" s="862"/>
    </row>
    <row r="66" spans="1:8">
      <c r="A66" s="311" t="s">
        <v>378</v>
      </c>
      <c r="B66" s="862" t="s">
        <v>379</v>
      </c>
      <c r="C66" s="862"/>
      <c r="D66" s="862"/>
      <c r="E66" s="862"/>
      <c r="F66" s="862"/>
      <c r="G66" s="862"/>
      <c r="H66" s="862"/>
    </row>
    <row r="67" spans="1:8" ht="13.5" customHeight="1">
      <c r="A67" s="311" t="s">
        <v>380</v>
      </c>
      <c r="B67" s="862" t="s">
        <v>806</v>
      </c>
      <c r="C67" s="862"/>
      <c r="D67" s="862"/>
      <c r="E67" s="862"/>
      <c r="F67" s="862"/>
      <c r="G67" s="862"/>
      <c r="H67" s="862"/>
    </row>
    <row r="68" spans="1:8">
      <c r="A68" s="313" t="s">
        <v>382</v>
      </c>
      <c r="B68" s="862" t="s">
        <v>383</v>
      </c>
      <c r="C68" s="862"/>
      <c r="D68" s="862"/>
      <c r="E68" s="862"/>
      <c r="F68" s="862"/>
      <c r="G68" s="862"/>
      <c r="H68" s="862"/>
    </row>
    <row r="69" spans="1:8">
      <c r="A69" s="311" t="s">
        <v>384</v>
      </c>
      <c r="B69" s="877" t="s">
        <v>385</v>
      </c>
      <c r="C69" s="877"/>
      <c r="D69" s="877"/>
      <c r="E69" s="877"/>
      <c r="F69" s="877"/>
      <c r="G69" s="877"/>
      <c r="H69" s="877"/>
    </row>
    <row r="70" spans="1:8" ht="15" customHeight="1">
      <c r="A70" s="311" t="s">
        <v>386</v>
      </c>
      <c r="B70" s="878" t="s">
        <v>387</v>
      </c>
      <c r="C70" s="878"/>
      <c r="D70" s="878"/>
      <c r="E70" s="878"/>
      <c r="F70" s="878"/>
      <c r="G70" s="878"/>
      <c r="H70" s="878"/>
    </row>
    <row r="71" spans="1:8" ht="25.5" customHeight="1">
      <c r="A71" s="313" t="s">
        <v>388</v>
      </c>
      <c r="B71" s="863" t="s">
        <v>389</v>
      </c>
      <c r="C71" s="863"/>
      <c r="D71" s="863"/>
      <c r="E71" s="863"/>
      <c r="F71" s="863"/>
      <c r="G71" s="863"/>
      <c r="H71" s="863"/>
    </row>
    <row r="72" spans="1:8" ht="13.5" customHeight="1">
      <c r="A72" s="311" t="s">
        <v>390</v>
      </c>
      <c r="B72" s="862" t="s">
        <v>391</v>
      </c>
      <c r="C72" s="862"/>
      <c r="D72" s="862"/>
      <c r="E72" s="862"/>
      <c r="F72" s="862"/>
      <c r="G72" s="862"/>
      <c r="H72" s="862"/>
    </row>
    <row r="73" spans="1:8">
      <c r="A73" s="334" t="s">
        <v>479</v>
      </c>
      <c r="B73" s="866" t="s">
        <v>480</v>
      </c>
      <c r="C73" s="866"/>
      <c r="D73" s="866"/>
      <c r="E73" s="866"/>
      <c r="F73" s="866"/>
      <c r="G73" s="866"/>
      <c r="H73" s="866"/>
    </row>
    <row r="74" spans="1:8">
      <c r="A74" s="334" t="s">
        <v>481</v>
      </c>
      <c r="B74" s="866" t="s">
        <v>482</v>
      </c>
      <c r="C74" s="866"/>
      <c r="D74" s="866"/>
      <c r="E74" s="866"/>
      <c r="F74" s="866"/>
      <c r="G74" s="866"/>
      <c r="H74" s="866"/>
    </row>
    <row r="75" spans="1:8">
      <c r="A75" s="334" t="s">
        <v>483</v>
      </c>
      <c r="B75" s="866" t="s">
        <v>484</v>
      </c>
      <c r="C75" s="866"/>
      <c r="D75" s="866"/>
      <c r="E75" s="866"/>
      <c r="F75" s="866"/>
      <c r="G75" s="866"/>
      <c r="H75" s="866"/>
    </row>
    <row r="76" spans="1:8" ht="15" customHeight="1">
      <c r="A76" s="334" t="s">
        <v>485</v>
      </c>
      <c r="B76" s="866" t="s">
        <v>486</v>
      </c>
      <c r="C76" s="866"/>
      <c r="D76" s="866"/>
      <c r="E76" s="866"/>
      <c r="F76" s="866"/>
      <c r="G76" s="866"/>
      <c r="H76" s="866"/>
    </row>
    <row r="77" spans="1:8" ht="14.25" customHeight="1">
      <c r="A77" s="334" t="s">
        <v>487</v>
      </c>
      <c r="B77" s="866" t="s">
        <v>807</v>
      </c>
      <c r="C77" s="866"/>
      <c r="D77" s="866"/>
      <c r="E77" s="866"/>
      <c r="F77" s="866"/>
      <c r="G77" s="866"/>
      <c r="H77" s="866"/>
    </row>
    <row r="78" spans="1:8">
      <c r="A78" s="334" t="s">
        <v>489</v>
      </c>
      <c r="B78" s="866" t="s">
        <v>490</v>
      </c>
      <c r="C78" s="866"/>
      <c r="D78" s="866"/>
      <c r="E78" s="866"/>
      <c r="F78" s="866"/>
      <c r="G78" s="866"/>
      <c r="H78" s="866"/>
    </row>
    <row r="79" spans="1:8">
      <c r="A79" s="334" t="s">
        <v>491</v>
      </c>
      <c r="B79" s="866" t="s">
        <v>492</v>
      </c>
      <c r="C79" s="866"/>
      <c r="D79" s="866"/>
      <c r="E79" s="866"/>
      <c r="F79" s="866"/>
      <c r="G79" s="866"/>
      <c r="H79" s="866"/>
    </row>
    <row r="80" spans="1:8" ht="15.75" customHeight="1">
      <c r="A80" s="334" t="s">
        <v>493</v>
      </c>
      <c r="B80" s="866" t="s">
        <v>494</v>
      </c>
      <c r="C80" s="866"/>
      <c r="D80" s="866"/>
      <c r="E80" s="866"/>
      <c r="F80" s="866"/>
      <c r="G80" s="866"/>
      <c r="H80" s="866"/>
    </row>
    <row r="81" spans="1:8" ht="14.25" customHeight="1">
      <c r="A81" s="363" t="s">
        <v>574</v>
      </c>
      <c r="B81" s="867" t="s">
        <v>575</v>
      </c>
      <c r="C81" s="867"/>
      <c r="D81" s="867"/>
      <c r="E81" s="867"/>
      <c r="F81" s="867"/>
      <c r="G81" s="867"/>
      <c r="H81" s="867"/>
    </row>
    <row r="82" spans="1:8" s="57" customFormat="1" ht="14.25" customHeight="1">
      <c r="A82" s="410" t="s">
        <v>947</v>
      </c>
      <c r="B82" s="864" t="s">
        <v>946</v>
      </c>
      <c r="C82" s="864"/>
      <c r="D82" s="864"/>
      <c r="E82" s="864"/>
      <c r="F82" s="864"/>
      <c r="G82" s="864"/>
      <c r="H82" s="864"/>
    </row>
    <row r="83" spans="1:8" s="57" customFormat="1" ht="14.25" customHeight="1">
      <c r="A83" s="410" t="s">
        <v>948</v>
      </c>
      <c r="B83" s="864" t="s">
        <v>949</v>
      </c>
      <c r="C83" s="864"/>
      <c r="D83" s="864"/>
      <c r="E83" s="864"/>
      <c r="F83" s="864"/>
      <c r="G83" s="864"/>
      <c r="H83" s="864"/>
    </row>
    <row r="84" spans="1:8" s="57" customFormat="1" ht="14.25" customHeight="1">
      <c r="A84" s="410" t="s">
        <v>950</v>
      </c>
      <c r="B84" s="864" t="s">
        <v>951</v>
      </c>
      <c r="C84" s="864"/>
      <c r="D84" s="864"/>
      <c r="E84" s="864"/>
      <c r="F84" s="864"/>
      <c r="G84" s="864"/>
      <c r="H84" s="864"/>
    </row>
    <row r="85" spans="1:8" s="57" customFormat="1" ht="13.5" customHeight="1">
      <c r="A85" s="410" t="s">
        <v>952</v>
      </c>
      <c r="B85" s="864" t="s">
        <v>953</v>
      </c>
      <c r="C85" s="864"/>
      <c r="D85" s="864"/>
      <c r="E85" s="864"/>
      <c r="F85" s="864"/>
      <c r="G85" s="864"/>
      <c r="H85" s="864"/>
    </row>
    <row r="86" spans="1:8">
      <c r="A86" s="363" t="s">
        <v>808</v>
      </c>
      <c r="B86" s="864" t="s">
        <v>887</v>
      </c>
      <c r="C86" s="864"/>
      <c r="D86" s="864"/>
      <c r="E86" s="864"/>
      <c r="F86" s="864"/>
      <c r="G86" s="864"/>
      <c r="H86" s="864"/>
    </row>
    <row r="87" spans="1:8">
      <c r="A87" s="405" t="s">
        <v>576</v>
      </c>
      <c r="B87" s="866" t="s">
        <v>577</v>
      </c>
      <c r="C87" s="866"/>
      <c r="D87" s="866"/>
      <c r="E87" s="866"/>
      <c r="F87" s="866"/>
      <c r="G87" s="866"/>
      <c r="H87" s="866"/>
    </row>
    <row r="88" spans="1:8">
      <c r="A88" s="405" t="s">
        <v>578</v>
      </c>
      <c r="B88" s="866" t="s">
        <v>579</v>
      </c>
      <c r="C88" s="866"/>
      <c r="D88" s="866"/>
      <c r="E88" s="866"/>
      <c r="F88" s="866"/>
      <c r="G88" s="866"/>
      <c r="H88" s="866"/>
    </row>
    <row r="89" spans="1:8">
      <c r="A89" s="405" t="s">
        <v>580</v>
      </c>
      <c r="B89" s="866" t="s">
        <v>581</v>
      </c>
      <c r="C89" s="866"/>
      <c r="D89" s="866"/>
      <c r="E89" s="866"/>
      <c r="F89" s="866"/>
      <c r="G89" s="866"/>
      <c r="H89" s="866"/>
    </row>
    <row r="90" spans="1:8">
      <c r="A90" s="405" t="s">
        <v>582</v>
      </c>
      <c r="B90" s="866" t="s">
        <v>583</v>
      </c>
      <c r="C90" s="866"/>
      <c r="D90" s="866"/>
      <c r="E90" s="866"/>
      <c r="F90" s="866"/>
      <c r="G90" s="866"/>
      <c r="H90" s="866"/>
    </row>
    <row r="91" spans="1:8">
      <c r="A91" s="405" t="s">
        <v>584</v>
      </c>
      <c r="B91" s="866" t="s">
        <v>585</v>
      </c>
      <c r="C91" s="866"/>
      <c r="D91" s="866"/>
      <c r="E91" s="866"/>
      <c r="F91" s="866"/>
      <c r="G91" s="866"/>
      <c r="H91" s="866"/>
    </row>
    <row r="92" spans="1:8">
      <c r="A92" s="405" t="s">
        <v>586</v>
      </c>
      <c r="B92" s="866" t="s">
        <v>587</v>
      </c>
      <c r="C92" s="866"/>
      <c r="D92" s="866"/>
      <c r="E92" s="866"/>
      <c r="F92" s="866"/>
      <c r="G92" s="866"/>
      <c r="H92" s="866"/>
    </row>
    <row r="93" spans="1:8">
      <c r="A93" s="405" t="s">
        <v>588</v>
      </c>
      <c r="B93" s="866" t="s">
        <v>589</v>
      </c>
      <c r="C93" s="866"/>
      <c r="D93" s="866"/>
      <c r="E93" s="866"/>
      <c r="F93" s="866"/>
      <c r="G93" s="866"/>
      <c r="H93" s="866"/>
    </row>
    <row r="94" spans="1:8">
      <c r="A94" s="397" t="s">
        <v>526</v>
      </c>
      <c r="B94" s="846" t="s">
        <v>527</v>
      </c>
      <c r="C94" s="846"/>
      <c r="D94" s="846"/>
      <c r="E94" s="846"/>
      <c r="F94" s="846"/>
      <c r="G94" s="846"/>
      <c r="H94" s="846"/>
    </row>
    <row r="95" spans="1:8" s="573" customFormat="1">
      <c r="A95" s="397" t="s">
        <v>904</v>
      </c>
      <c r="B95" s="846" t="s">
        <v>527</v>
      </c>
      <c r="C95" s="846"/>
      <c r="D95" s="846"/>
      <c r="E95" s="846"/>
      <c r="F95" s="846"/>
      <c r="G95" s="846"/>
      <c r="H95" s="846"/>
    </row>
    <row r="96" spans="1:8" s="573" customFormat="1">
      <c r="A96" s="397" t="s">
        <v>843</v>
      </c>
      <c r="B96" s="846" t="s">
        <v>842</v>
      </c>
      <c r="C96" s="846"/>
      <c r="D96" s="846"/>
      <c r="E96" s="846"/>
      <c r="F96" s="846"/>
      <c r="G96" s="846"/>
      <c r="H96" s="846"/>
    </row>
    <row r="97" spans="1:8">
      <c r="A97" s="397" t="s">
        <v>528</v>
      </c>
      <c r="B97" s="846" t="s">
        <v>529</v>
      </c>
      <c r="C97" s="846"/>
      <c r="D97" s="846"/>
      <c r="E97" s="846"/>
      <c r="F97" s="846"/>
      <c r="G97" s="846"/>
      <c r="H97" s="846"/>
    </row>
    <row r="98" spans="1:8" s="573" customFormat="1">
      <c r="A98" s="397" t="s">
        <v>905</v>
      </c>
      <c r="B98" s="846" t="s">
        <v>529</v>
      </c>
      <c r="C98" s="846"/>
      <c r="D98" s="846"/>
      <c r="E98" s="846"/>
      <c r="F98" s="846"/>
      <c r="G98" s="846"/>
      <c r="H98" s="846"/>
    </row>
    <row r="99" spans="1:8" s="573" customFormat="1">
      <c r="A99" s="397" t="s">
        <v>844</v>
      </c>
      <c r="B99" s="846" t="s">
        <v>888</v>
      </c>
      <c r="C99" s="846"/>
      <c r="D99" s="846"/>
      <c r="E99" s="846"/>
      <c r="F99" s="846"/>
      <c r="G99" s="846"/>
      <c r="H99" s="846"/>
    </row>
    <row r="100" spans="1:8">
      <c r="A100" s="397" t="s">
        <v>530</v>
      </c>
      <c r="B100" s="846" t="s">
        <v>531</v>
      </c>
      <c r="C100" s="846"/>
      <c r="D100" s="846"/>
      <c r="E100" s="846"/>
      <c r="F100" s="846"/>
      <c r="G100" s="846"/>
      <c r="H100" s="846"/>
    </row>
    <row r="101" spans="1:8" s="573" customFormat="1">
      <c r="A101" s="397" t="s">
        <v>906</v>
      </c>
      <c r="B101" s="846" t="s">
        <v>531</v>
      </c>
      <c r="C101" s="846"/>
      <c r="D101" s="846"/>
      <c r="E101" s="846"/>
      <c r="F101" s="846"/>
      <c r="G101" s="846"/>
      <c r="H101" s="846"/>
    </row>
    <row r="102" spans="1:8" s="573" customFormat="1">
      <c r="A102" s="397" t="s">
        <v>890</v>
      </c>
      <c r="B102" s="846" t="s">
        <v>889</v>
      </c>
      <c r="C102" s="846"/>
      <c r="D102" s="846"/>
      <c r="E102" s="846"/>
      <c r="F102" s="846"/>
      <c r="G102" s="846"/>
      <c r="H102" s="846"/>
    </row>
    <row r="103" spans="1:8">
      <c r="A103" s="397" t="s">
        <v>532</v>
      </c>
      <c r="B103" s="846" t="s">
        <v>533</v>
      </c>
      <c r="C103" s="846"/>
      <c r="D103" s="846"/>
      <c r="E103" s="846"/>
      <c r="F103" s="846"/>
      <c r="G103" s="846"/>
      <c r="H103" s="846"/>
    </row>
    <row r="104" spans="1:8" s="573" customFormat="1">
      <c r="A104" s="397" t="s">
        <v>907</v>
      </c>
      <c r="B104" s="846" t="s">
        <v>533</v>
      </c>
      <c r="C104" s="846"/>
      <c r="D104" s="846"/>
      <c r="E104" s="846"/>
      <c r="F104" s="846"/>
      <c r="G104" s="846"/>
      <c r="H104" s="846"/>
    </row>
    <row r="105" spans="1:8" s="573" customFormat="1">
      <c r="A105" s="397" t="s">
        <v>892</v>
      </c>
      <c r="B105" s="853" t="s">
        <v>891</v>
      </c>
      <c r="C105" s="854"/>
      <c r="D105" s="854"/>
      <c r="E105" s="854"/>
      <c r="F105" s="854"/>
      <c r="G105" s="854"/>
      <c r="H105" s="855"/>
    </row>
    <row r="106" spans="1:8">
      <c r="A106" s="397" t="s">
        <v>534</v>
      </c>
      <c r="B106" s="853" t="s">
        <v>535</v>
      </c>
      <c r="C106" s="854"/>
      <c r="D106" s="854"/>
      <c r="E106" s="854"/>
      <c r="F106" s="854"/>
      <c r="G106" s="854"/>
      <c r="H106" s="855"/>
    </row>
    <row r="107" spans="1:8" s="573" customFormat="1">
      <c r="A107" s="397" t="s">
        <v>908</v>
      </c>
      <c r="B107" s="853" t="s">
        <v>535</v>
      </c>
      <c r="C107" s="854"/>
      <c r="D107" s="854"/>
      <c r="E107" s="854"/>
      <c r="F107" s="854"/>
      <c r="G107" s="854"/>
      <c r="H107" s="855"/>
    </row>
    <row r="108" spans="1:8" s="573" customFormat="1">
      <c r="A108" s="397" t="s">
        <v>893</v>
      </c>
      <c r="B108" s="853" t="s">
        <v>849</v>
      </c>
      <c r="C108" s="854"/>
      <c r="D108" s="854"/>
      <c r="E108" s="854"/>
      <c r="F108" s="854"/>
      <c r="G108" s="854"/>
      <c r="H108" s="855"/>
    </row>
    <row r="109" spans="1:8">
      <c r="A109" s="397" t="s">
        <v>536</v>
      </c>
      <c r="B109" s="853" t="s">
        <v>537</v>
      </c>
      <c r="C109" s="854"/>
      <c r="D109" s="854"/>
      <c r="E109" s="854"/>
      <c r="F109" s="854"/>
      <c r="G109" s="854"/>
      <c r="H109" s="855"/>
    </row>
    <row r="110" spans="1:8" s="573" customFormat="1">
      <c r="A110" s="397" t="s">
        <v>909</v>
      </c>
      <c r="B110" s="853" t="s">
        <v>537</v>
      </c>
      <c r="C110" s="854"/>
      <c r="D110" s="854"/>
      <c r="E110" s="854"/>
      <c r="F110" s="854"/>
      <c r="G110" s="854"/>
      <c r="H110" s="855"/>
    </row>
    <row r="111" spans="1:8" s="573" customFormat="1">
      <c r="A111" s="397" t="s">
        <v>894</v>
      </c>
      <c r="B111" s="853" t="s">
        <v>850</v>
      </c>
      <c r="C111" s="854"/>
      <c r="D111" s="854"/>
      <c r="E111" s="854"/>
      <c r="F111" s="854"/>
      <c r="G111" s="854"/>
      <c r="H111" s="855"/>
    </row>
    <row r="112" spans="1:8">
      <c r="A112" s="397" t="s">
        <v>538</v>
      </c>
      <c r="B112" s="853" t="s">
        <v>539</v>
      </c>
      <c r="C112" s="854"/>
      <c r="D112" s="854"/>
      <c r="E112" s="854"/>
      <c r="F112" s="854"/>
      <c r="G112" s="854"/>
      <c r="H112" s="855"/>
    </row>
    <row r="113" spans="1:8" s="573" customFormat="1">
      <c r="A113" s="397" t="s">
        <v>910</v>
      </c>
      <c r="B113" s="853" t="s">
        <v>539</v>
      </c>
      <c r="C113" s="854"/>
      <c r="D113" s="854"/>
      <c r="E113" s="854"/>
      <c r="F113" s="854"/>
      <c r="G113" s="854"/>
      <c r="H113" s="855"/>
    </row>
    <row r="114" spans="1:8" s="573" customFormat="1">
      <c r="A114" s="397" t="s">
        <v>896</v>
      </c>
      <c r="B114" s="853" t="s">
        <v>895</v>
      </c>
      <c r="C114" s="854"/>
      <c r="D114" s="854"/>
      <c r="E114" s="854"/>
      <c r="F114" s="854"/>
      <c r="G114" s="854"/>
      <c r="H114" s="855"/>
    </row>
    <row r="115" spans="1:8">
      <c r="A115" s="397" t="s">
        <v>540</v>
      </c>
      <c r="B115" s="847" t="s">
        <v>541</v>
      </c>
      <c r="C115" s="848"/>
      <c r="D115" s="848"/>
      <c r="E115" s="848"/>
      <c r="F115" s="848"/>
      <c r="G115" s="848"/>
      <c r="H115" s="849"/>
    </row>
    <row r="116" spans="1:8" s="573" customFormat="1">
      <c r="A116" s="397" t="s">
        <v>911</v>
      </c>
      <c r="B116" s="847" t="s">
        <v>541</v>
      </c>
      <c r="C116" s="848"/>
      <c r="D116" s="848"/>
      <c r="E116" s="848"/>
      <c r="F116" s="848"/>
      <c r="G116" s="848"/>
      <c r="H116" s="849"/>
    </row>
    <row r="117" spans="1:8" s="573" customFormat="1">
      <c r="A117" s="397" t="s">
        <v>897</v>
      </c>
      <c r="B117" s="847" t="s">
        <v>851</v>
      </c>
      <c r="C117" s="848"/>
      <c r="D117" s="848"/>
      <c r="E117" s="848"/>
      <c r="F117" s="848"/>
      <c r="G117" s="848"/>
      <c r="H117" s="849"/>
    </row>
    <row r="118" spans="1:8">
      <c r="A118" s="399" t="s">
        <v>542</v>
      </c>
      <c r="B118" s="856" t="s">
        <v>543</v>
      </c>
      <c r="C118" s="857"/>
      <c r="D118" s="857"/>
      <c r="E118" s="857"/>
      <c r="F118" s="857"/>
      <c r="G118" s="857"/>
      <c r="H118" s="858"/>
    </row>
    <row r="119" spans="1:8" s="573" customFormat="1">
      <c r="A119" s="399" t="s">
        <v>912</v>
      </c>
      <c r="B119" s="856" t="s">
        <v>543</v>
      </c>
      <c r="C119" s="857"/>
      <c r="D119" s="857"/>
      <c r="E119" s="857"/>
      <c r="F119" s="857"/>
      <c r="G119" s="857"/>
      <c r="H119" s="858"/>
    </row>
    <row r="120" spans="1:8" s="573" customFormat="1">
      <c r="A120" s="399" t="s">
        <v>853</v>
      </c>
      <c r="B120" s="856" t="s">
        <v>852</v>
      </c>
      <c r="C120" s="857"/>
      <c r="D120" s="857"/>
      <c r="E120" s="857"/>
      <c r="F120" s="857"/>
      <c r="G120" s="857"/>
      <c r="H120" s="858"/>
    </row>
    <row r="121" spans="1:8">
      <c r="A121" s="399" t="s">
        <v>544</v>
      </c>
      <c r="B121" s="856" t="s">
        <v>545</v>
      </c>
      <c r="C121" s="857"/>
      <c r="D121" s="857"/>
      <c r="E121" s="857"/>
      <c r="F121" s="857"/>
      <c r="G121" s="857"/>
      <c r="H121" s="858"/>
    </row>
    <row r="122" spans="1:8" s="573" customFormat="1">
      <c r="A122" s="399" t="s">
        <v>913</v>
      </c>
      <c r="B122" s="856" t="s">
        <v>545</v>
      </c>
      <c r="C122" s="857"/>
      <c r="D122" s="857"/>
      <c r="E122" s="857"/>
      <c r="F122" s="857"/>
      <c r="G122" s="857"/>
      <c r="H122" s="858"/>
    </row>
    <row r="123" spans="1:8" s="573" customFormat="1">
      <c r="A123" s="399" t="s">
        <v>855</v>
      </c>
      <c r="B123" s="856" t="s">
        <v>854</v>
      </c>
      <c r="C123" s="857"/>
      <c r="D123" s="857"/>
      <c r="E123" s="857"/>
      <c r="F123" s="857"/>
      <c r="G123" s="857"/>
      <c r="H123" s="858"/>
    </row>
    <row r="124" spans="1:8">
      <c r="A124" s="399" t="s">
        <v>546</v>
      </c>
      <c r="B124" s="856" t="s">
        <v>547</v>
      </c>
      <c r="C124" s="857"/>
      <c r="D124" s="857"/>
      <c r="E124" s="857"/>
      <c r="F124" s="857"/>
      <c r="G124" s="857"/>
      <c r="H124" s="858"/>
    </row>
    <row r="125" spans="1:8" s="573" customFormat="1">
      <c r="A125" s="399" t="s">
        <v>914</v>
      </c>
      <c r="B125" s="856" t="s">
        <v>547</v>
      </c>
      <c r="C125" s="857"/>
      <c r="D125" s="857"/>
      <c r="E125" s="857"/>
      <c r="F125" s="857"/>
      <c r="G125" s="857"/>
      <c r="H125" s="858"/>
    </row>
    <row r="126" spans="1:8" s="573" customFormat="1">
      <c r="A126" s="399" t="s">
        <v>857</v>
      </c>
      <c r="B126" s="856" t="s">
        <v>856</v>
      </c>
      <c r="C126" s="857"/>
      <c r="D126" s="857"/>
      <c r="E126" s="857"/>
      <c r="F126" s="857"/>
      <c r="G126" s="857"/>
      <c r="H126" s="858"/>
    </row>
    <row r="127" spans="1:8">
      <c r="A127" s="399" t="s">
        <v>548</v>
      </c>
      <c r="B127" s="856" t="s">
        <v>549</v>
      </c>
      <c r="C127" s="857"/>
      <c r="D127" s="857"/>
      <c r="E127" s="857"/>
      <c r="F127" s="857"/>
      <c r="G127" s="857"/>
      <c r="H127" s="858"/>
    </row>
    <row r="128" spans="1:8" s="573" customFormat="1">
      <c r="A128" s="399" t="s">
        <v>915</v>
      </c>
      <c r="B128" s="856" t="s">
        <v>549</v>
      </c>
      <c r="C128" s="857"/>
      <c r="D128" s="857"/>
      <c r="E128" s="857"/>
      <c r="F128" s="857"/>
      <c r="G128" s="857"/>
      <c r="H128" s="858"/>
    </row>
    <row r="129" spans="1:8" s="573" customFormat="1">
      <c r="A129" s="399" t="s">
        <v>859</v>
      </c>
      <c r="B129" s="856" t="s">
        <v>858</v>
      </c>
      <c r="C129" s="857"/>
      <c r="D129" s="857"/>
      <c r="E129" s="857"/>
      <c r="F129" s="857"/>
      <c r="G129" s="857"/>
      <c r="H129" s="858"/>
    </row>
    <row r="130" spans="1:8">
      <c r="A130" s="399" t="s">
        <v>550</v>
      </c>
      <c r="B130" s="856" t="s">
        <v>551</v>
      </c>
      <c r="C130" s="857"/>
      <c r="D130" s="857"/>
      <c r="E130" s="857"/>
      <c r="F130" s="857"/>
      <c r="G130" s="857"/>
      <c r="H130" s="858"/>
    </row>
    <row r="131" spans="1:8" s="573" customFormat="1">
      <c r="A131" s="399" t="s">
        <v>916</v>
      </c>
      <c r="B131" s="856" t="s">
        <v>551</v>
      </c>
      <c r="C131" s="857"/>
      <c r="D131" s="857"/>
      <c r="E131" s="857"/>
      <c r="F131" s="857"/>
      <c r="G131" s="857"/>
      <c r="H131" s="858"/>
    </row>
    <row r="132" spans="1:8" s="573" customFormat="1">
      <c r="A132" s="399" t="s">
        <v>861</v>
      </c>
      <c r="B132" s="856" t="s">
        <v>860</v>
      </c>
      <c r="C132" s="857"/>
      <c r="D132" s="857"/>
      <c r="E132" s="857"/>
      <c r="F132" s="857"/>
      <c r="G132" s="857"/>
      <c r="H132" s="858"/>
    </row>
    <row r="133" spans="1:8">
      <c r="A133" s="399" t="s">
        <v>552</v>
      </c>
      <c r="B133" s="856" t="s">
        <v>553</v>
      </c>
      <c r="C133" s="857"/>
      <c r="D133" s="857"/>
      <c r="E133" s="857"/>
      <c r="F133" s="857"/>
      <c r="G133" s="857"/>
      <c r="H133" s="858"/>
    </row>
    <row r="134" spans="1:8" s="573" customFormat="1">
      <c r="A134" s="399" t="s">
        <v>917</v>
      </c>
      <c r="B134" s="856" t="s">
        <v>553</v>
      </c>
      <c r="C134" s="857"/>
      <c r="D134" s="857"/>
      <c r="E134" s="857"/>
      <c r="F134" s="857"/>
      <c r="G134" s="857"/>
      <c r="H134" s="858"/>
    </row>
    <row r="135" spans="1:8" s="573" customFormat="1">
      <c r="A135" s="399" t="s">
        <v>863</v>
      </c>
      <c r="B135" s="856" t="s">
        <v>862</v>
      </c>
      <c r="C135" s="857"/>
      <c r="D135" s="857"/>
      <c r="E135" s="857"/>
      <c r="F135" s="857"/>
      <c r="G135" s="857"/>
      <c r="H135" s="858"/>
    </row>
    <row r="136" spans="1:8">
      <c r="A136" s="399" t="s">
        <v>554</v>
      </c>
      <c r="B136" s="856" t="s">
        <v>555</v>
      </c>
      <c r="C136" s="857"/>
      <c r="D136" s="857"/>
      <c r="E136" s="857"/>
      <c r="F136" s="857"/>
      <c r="G136" s="857"/>
      <c r="H136" s="858"/>
    </row>
    <row r="137" spans="1:8" s="573" customFormat="1">
      <c r="A137" s="399" t="s">
        <v>918</v>
      </c>
      <c r="B137" s="856" t="s">
        <v>555</v>
      </c>
      <c r="C137" s="857"/>
      <c r="D137" s="857"/>
      <c r="E137" s="857"/>
      <c r="F137" s="857"/>
      <c r="G137" s="857"/>
      <c r="H137" s="858"/>
    </row>
    <row r="138" spans="1:8" s="573" customFormat="1">
      <c r="A138" s="399" t="s">
        <v>865</v>
      </c>
      <c r="B138" s="856" t="s">
        <v>864</v>
      </c>
      <c r="C138" s="857"/>
      <c r="D138" s="857"/>
      <c r="E138" s="857"/>
      <c r="F138" s="857"/>
      <c r="G138" s="857"/>
      <c r="H138" s="858"/>
    </row>
    <row r="139" spans="1:8">
      <c r="A139" s="397" t="s">
        <v>556</v>
      </c>
      <c r="B139" s="853" t="s">
        <v>557</v>
      </c>
      <c r="C139" s="854"/>
      <c r="D139" s="854"/>
      <c r="E139" s="854"/>
      <c r="F139" s="854"/>
      <c r="G139" s="854"/>
      <c r="H139" s="855"/>
    </row>
    <row r="140" spans="1:8" s="573" customFormat="1">
      <c r="A140" s="397" t="s">
        <v>919</v>
      </c>
      <c r="B140" s="853" t="s">
        <v>557</v>
      </c>
      <c r="C140" s="854"/>
      <c r="D140" s="854"/>
      <c r="E140" s="854"/>
      <c r="F140" s="854"/>
      <c r="G140" s="854"/>
      <c r="H140" s="855"/>
    </row>
    <row r="141" spans="1:8" s="573" customFormat="1">
      <c r="A141" s="397" t="s">
        <v>867</v>
      </c>
      <c r="B141" s="853" t="s">
        <v>898</v>
      </c>
      <c r="C141" s="854"/>
      <c r="D141" s="854"/>
      <c r="E141" s="854"/>
      <c r="F141" s="854"/>
      <c r="G141" s="854"/>
      <c r="H141" s="855"/>
    </row>
    <row r="142" spans="1:8">
      <c r="A142" s="397" t="s">
        <v>558</v>
      </c>
      <c r="B142" s="853" t="s">
        <v>559</v>
      </c>
      <c r="C142" s="854"/>
      <c r="D142" s="854"/>
      <c r="E142" s="854"/>
      <c r="F142" s="854"/>
      <c r="G142" s="854"/>
      <c r="H142" s="855"/>
    </row>
    <row r="143" spans="1:8" s="573" customFormat="1">
      <c r="A143" s="397" t="s">
        <v>920</v>
      </c>
      <c r="B143" s="853" t="s">
        <v>559</v>
      </c>
      <c r="C143" s="854"/>
      <c r="D143" s="854"/>
      <c r="E143" s="854"/>
      <c r="F143" s="854"/>
      <c r="G143" s="854"/>
      <c r="H143" s="855"/>
    </row>
    <row r="144" spans="1:8" s="573" customFormat="1">
      <c r="A144" s="397" t="s">
        <v>869</v>
      </c>
      <c r="B144" s="853" t="s">
        <v>868</v>
      </c>
      <c r="C144" s="854"/>
      <c r="D144" s="854"/>
      <c r="E144" s="854"/>
      <c r="F144" s="854"/>
      <c r="G144" s="854"/>
      <c r="H144" s="855"/>
    </row>
    <row r="145" spans="1:8">
      <c r="A145" s="397" t="s">
        <v>560</v>
      </c>
      <c r="B145" s="853" t="s">
        <v>561</v>
      </c>
      <c r="C145" s="854"/>
      <c r="D145" s="854"/>
      <c r="E145" s="854"/>
      <c r="F145" s="854"/>
      <c r="G145" s="854"/>
      <c r="H145" s="855"/>
    </row>
    <row r="146" spans="1:8" s="573" customFormat="1">
      <c r="A146" s="397" t="s">
        <v>921</v>
      </c>
      <c r="B146" s="853" t="s">
        <v>561</v>
      </c>
      <c r="C146" s="854"/>
      <c r="D146" s="854"/>
      <c r="E146" s="854"/>
      <c r="F146" s="854"/>
      <c r="G146" s="854"/>
      <c r="H146" s="855"/>
    </row>
    <row r="147" spans="1:8" s="573" customFormat="1">
      <c r="A147" s="397" t="s">
        <v>871</v>
      </c>
      <c r="B147" s="853" t="s">
        <v>870</v>
      </c>
      <c r="C147" s="854"/>
      <c r="D147" s="854"/>
      <c r="E147" s="854"/>
      <c r="F147" s="854"/>
      <c r="G147" s="854"/>
      <c r="H147" s="855"/>
    </row>
    <row r="148" spans="1:8">
      <c r="A148" s="399" t="s">
        <v>562</v>
      </c>
      <c r="B148" s="882" t="s">
        <v>563</v>
      </c>
      <c r="C148" s="883"/>
      <c r="D148" s="883"/>
      <c r="E148" s="883"/>
      <c r="F148" s="883"/>
      <c r="G148" s="883"/>
      <c r="H148" s="884"/>
    </row>
    <row r="149" spans="1:8" s="573" customFormat="1">
      <c r="A149" s="399" t="s">
        <v>922</v>
      </c>
      <c r="B149" s="882" t="s">
        <v>563</v>
      </c>
      <c r="C149" s="883"/>
      <c r="D149" s="883"/>
      <c r="E149" s="883"/>
      <c r="F149" s="883"/>
      <c r="G149" s="883"/>
      <c r="H149" s="884"/>
    </row>
    <row r="150" spans="1:8" s="573" customFormat="1">
      <c r="A150" s="399" t="s">
        <v>873</v>
      </c>
      <c r="B150" s="882" t="s">
        <v>872</v>
      </c>
      <c r="C150" s="883"/>
      <c r="D150" s="883"/>
      <c r="E150" s="883"/>
      <c r="F150" s="883"/>
      <c r="G150" s="883"/>
      <c r="H150" s="884"/>
    </row>
    <row r="151" spans="1:8">
      <c r="A151" s="397" t="s">
        <v>564</v>
      </c>
      <c r="B151" s="859" t="s">
        <v>565</v>
      </c>
      <c r="C151" s="860"/>
      <c r="D151" s="860"/>
      <c r="E151" s="860"/>
      <c r="F151" s="860"/>
      <c r="G151" s="860"/>
      <c r="H151" s="861"/>
    </row>
    <row r="152" spans="1:8" s="573" customFormat="1">
      <c r="A152" s="397" t="s">
        <v>923</v>
      </c>
      <c r="B152" s="859" t="s">
        <v>565</v>
      </c>
      <c r="C152" s="860"/>
      <c r="D152" s="860"/>
      <c r="E152" s="860"/>
      <c r="F152" s="860"/>
      <c r="G152" s="860"/>
      <c r="H152" s="861"/>
    </row>
    <row r="153" spans="1:8" s="573" customFormat="1">
      <c r="A153" s="397" t="s">
        <v>875</v>
      </c>
      <c r="B153" s="859" t="s">
        <v>874</v>
      </c>
      <c r="C153" s="860"/>
      <c r="D153" s="860"/>
      <c r="E153" s="860"/>
      <c r="F153" s="860"/>
      <c r="G153" s="860"/>
      <c r="H153" s="861"/>
    </row>
    <row r="154" spans="1:8">
      <c r="A154" s="397" t="s">
        <v>566</v>
      </c>
      <c r="B154" s="859" t="s">
        <v>567</v>
      </c>
      <c r="C154" s="860"/>
      <c r="D154" s="860"/>
      <c r="E154" s="860"/>
      <c r="F154" s="860"/>
      <c r="G154" s="860"/>
      <c r="H154" s="861"/>
    </row>
    <row r="155" spans="1:8" s="573" customFormat="1">
      <c r="A155" s="397" t="s">
        <v>924</v>
      </c>
      <c r="B155" s="859" t="s">
        <v>567</v>
      </c>
      <c r="C155" s="860"/>
      <c r="D155" s="860"/>
      <c r="E155" s="860"/>
      <c r="F155" s="860"/>
      <c r="G155" s="860"/>
      <c r="H155" s="861"/>
    </row>
    <row r="156" spans="1:8" s="573" customFormat="1">
      <c r="A156" s="397" t="s">
        <v>877</v>
      </c>
      <c r="B156" s="859" t="s">
        <v>876</v>
      </c>
      <c r="C156" s="860"/>
      <c r="D156" s="860"/>
      <c r="E156" s="860"/>
      <c r="F156" s="860"/>
      <c r="G156" s="860"/>
      <c r="H156" s="861"/>
    </row>
    <row r="157" spans="1:8">
      <c r="A157" s="397" t="s">
        <v>568</v>
      </c>
      <c r="B157" s="859" t="s">
        <v>878</v>
      </c>
      <c r="C157" s="860"/>
      <c r="D157" s="860"/>
      <c r="E157" s="860"/>
      <c r="F157" s="860"/>
      <c r="G157" s="860"/>
      <c r="H157" s="861"/>
    </row>
    <row r="158" spans="1:8" s="573" customFormat="1">
      <c r="A158" s="397" t="s">
        <v>925</v>
      </c>
      <c r="B158" s="859" t="s">
        <v>878</v>
      </c>
      <c r="C158" s="860"/>
      <c r="D158" s="860"/>
      <c r="E158" s="860"/>
      <c r="F158" s="860"/>
      <c r="G158" s="860"/>
      <c r="H158" s="861"/>
    </row>
    <row r="159" spans="1:8" s="573" customFormat="1">
      <c r="A159" s="397" t="s">
        <v>881</v>
      </c>
      <c r="B159" s="859" t="s">
        <v>880</v>
      </c>
      <c r="C159" s="860"/>
      <c r="D159" s="860"/>
      <c r="E159" s="860"/>
      <c r="F159" s="860"/>
      <c r="G159" s="860"/>
      <c r="H159" s="861"/>
    </row>
    <row r="160" spans="1:8">
      <c r="A160" s="401" t="s">
        <v>569</v>
      </c>
      <c r="B160" s="879" t="s">
        <v>570</v>
      </c>
      <c r="C160" s="880"/>
      <c r="D160" s="880"/>
      <c r="E160" s="880"/>
      <c r="F160" s="880"/>
      <c r="G160" s="880"/>
      <c r="H160" s="881"/>
    </row>
    <row r="161" spans="1:8" s="573" customFormat="1">
      <c r="A161" s="401" t="s">
        <v>926</v>
      </c>
      <c r="B161" s="879" t="s">
        <v>570</v>
      </c>
      <c r="C161" s="880"/>
      <c r="D161" s="880"/>
      <c r="E161" s="880"/>
      <c r="F161" s="880"/>
      <c r="G161" s="880"/>
      <c r="H161" s="881"/>
    </row>
    <row r="162" spans="1:8" s="573" customFormat="1">
      <c r="A162" s="401" t="s">
        <v>883</v>
      </c>
      <c r="B162" s="879" t="s">
        <v>882</v>
      </c>
      <c r="C162" s="880"/>
      <c r="D162" s="880"/>
      <c r="E162" s="880"/>
      <c r="F162" s="880"/>
      <c r="G162" s="880"/>
      <c r="H162" s="881"/>
    </row>
    <row r="163" spans="1:8">
      <c r="A163" s="401" t="s">
        <v>571</v>
      </c>
      <c r="B163" s="879" t="s">
        <v>572</v>
      </c>
      <c r="C163" s="880"/>
      <c r="D163" s="880"/>
      <c r="E163" s="880"/>
      <c r="F163" s="880"/>
      <c r="G163" s="880"/>
      <c r="H163" s="881"/>
    </row>
    <row r="164" spans="1:8" s="573" customFormat="1">
      <c r="A164" s="401" t="s">
        <v>927</v>
      </c>
      <c r="B164" s="879" t="s">
        <v>572</v>
      </c>
      <c r="C164" s="880"/>
      <c r="D164" s="880"/>
      <c r="E164" s="880"/>
      <c r="F164" s="880"/>
      <c r="G164" s="880"/>
      <c r="H164" s="881"/>
    </row>
    <row r="165" spans="1:8" s="573" customFormat="1">
      <c r="A165" s="401" t="s">
        <v>885</v>
      </c>
      <c r="B165" s="879" t="s">
        <v>884</v>
      </c>
      <c r="C165" s="880"/>
      <c r="D165" s="880"/>
      <c r="E165" s="880"/>
      <c r="F165" s="880"/>
      <c r="G165" s="880"/>
      <c r="H165" s="881"/>
    </row>
    <row r="166" spans="1:8">
      <c r="A166" s="331" t="s">
        <v>594</v>
      </c>
      <c r="B166" s="859" t="s">
        <v>595</v>
      </c>
      <c r="C166" s="860"/>
      <c r="D166" s="860"/>
      <c r="E166" s="860"/>
      <c r="F166" s="860"/>
      <c r="G166" s="860"/>
      <c r="H166" s="861"/>
    </row>
    <row r="167" spans="1:8">
      <c r="A167" s="331" t="s">
        <v>411</v>
      </c>
      <c r="B167" s="847" t="s">
        <v>412</v>
      </c>
      <c r="C167" s="848"/>
      <c r="D167" s="848"/>
      <c r="E167" s="848"/>
      <c r="F167" s="848"/>
      <c r="G167" s="848"/>
      <c r="H167" s="849"/>
    </row>
    <row r="168" spans="1:8">
      <c r="A168" s="331" t="s">
        <v>413</v>
      </c>
      <c r="B168" s="853" t="s">
        <v>414</v>
      </c>
      <c r="C168" s="854"/>
      <c r="D168" s="854"/>
      <c r="E168" s="854"/>
      <c r="F168" s="854"/>
      <c r="G168" s="854"/>
      <c r="H168" s="855"/>
    </row>
    <row r="169" spans="1:8">
      <c r="A169" s="331" t="s">
        <v>415</v>
      </c>
      <c r="B169" s="847" t="s">
        <v>416</v>
      </c>
      <c r="C169" s="848"/>
      <c r="D169" s="848"/>
      <c r="E169" s="848"/>
      <c r="F169" s="848"/>
      <c r="G169" s="848"/>
      <c r="H169" s="849"/>
    </row>
    <row r="170" spans="1:8">
      <c r="A170" s="331" t="s">
        <v>458</v>
      </c>
      <c r="B170" s="853" t="s">
        <v>459</v>
      </c>
      <c r="C170" s="854"/>
      <c r="D170" s="854"/>
      <c r="E170" s="854"/>
      <c r="F170" s="854"/>
      <c r="G170" s="854"/>
      <c r="H170" s="855"/>
    </row>
    <row r="171" spans="1:8">
      <c r="A171" s="334" t="s">
        <v>417</v>
      </c>
      <c r="B171" s="847" t="s">
        <v>418</v>
      </c>
      <c r="C171" s="848"/>
      <c r="D171" s="848"/>
      <c r="E171" s="848"/>
      <c r="F171" s="848"/>
      <c r="G171" s="848"/>
      <c r="H171" s="849"/>
    </row>
    <row r="172" spans="1:8">
      <c r="A172" s="331" t="s">
        <v>419</v>
      </c>
      <c r="B172" s="847" t="s">
        <v>420</v>
      </c>
      <c r="C172" s="848"/>
      <c r="D172" s="848"/>
      <c r="E172" s="848"/>
      <c r="F172" s="848"/>
      <c r="G172" s="848"/>
      <c r="H172" s="849"/>
    </row>
    <row r="173" spans="1:8">
      <c r="A173" s="334" t="s">
        <v>421</v>
      </c>
      <c r="B173" s="847" t="s">
        <v>422</v>
      </c>
      <c r="C173" s="848"/>
      <c r="D173" s="848"/>
      <c r="E173" s="848"/>
      <c r="F173" s="848"/>
      <c r="G173" s="848"/>
      <c r="H173" s="849"/>
    </row>
    <row r="174" spans="1:8">
      <c r="A174" s="311" t="s">
        <v>504</v>
      </c>
      <c r="B174" s="885" t="s">
        <v>505</v>
      </c>
      <c r="C174" s="886"/>
      <c r="D174" s="886"/>
      <c r="E174" s="886"/>
      <c r="F174" s="886"/>
      <c r="G174" s="886"/>
      <c r="H174" s="887"/>
    </row>
    <row r="175" spans="1:8">
      <c r="A175" s="311" t="s">
        <v>506</v>
      </c>
      <c r="B175" s="885" t="s">
        <v>507</v>
      </c>
      <c r="C175" s="886"/>
      <c r="D175" s="886"/>
      <c r="E175" s="886"/>
      <c r="F175" s="886"/>
      <c r="G175" s="886"/>
      <c r="H175" s="887"/>
    </row>
    <row r="176" spans="1:8">
      <c r="A176" s="311" t="s">
        <v>508</v>
      </c>
      <c r="B176" s="839" t="s">
        <v>509</v>
      </c>
      <c r="C176" s="837"/>
      <c r="D176" s="837"/>
      <c r="E176" s="837"/>
      <c r="F176" s="837"/>
      <c r="G176" s="837"/>
      <c r="H176" s="838"/>
    </row>
    <row r="177" spans="1:8">
      <c r="A177" s="311" t="s">
        <v>510</v>
      </c>
      <c r="B177" s="839" t="s">
        <v>511</v>
      </c>
      <c r="C177" s="837"/>
      <c r="D177" s="837"/>
      <c r="E177" s="837"/>
      <c r="F177" s="837"/>
      <c r="G177" s="837"/>
      <c r="H177" s="838"/>
    </row>
    <row r="178" spans="1:8">
      <c r="A178" s="311" t="s">
        <v>512</v>
      </c>
      <c r="B178" s="839" t="s">
        <v>513</v>
      </c>
      <c r="C178" s="837"/>
      <c r="D178" s="837"/>
      <c r="E178" s="837"/>
      <c r="F178" s="837"/>
      <c r="G178" s="837"/>
      <c r="H178" s="838"/>
    </row>
    <row r="179" spans="1:8">
      <c r="A179" s="311" t="s">
        <v>514</v>
      </c>
      <c r="B179" s="885" t="s">
        <v>515</v>
      </c>
      <c r="C179" s="886"/>
      <c r="D179" s="886"/>
      <c r="E179" s="886"/>
      <c r="F179" s="886"/>
      <c r="G179" s="886"/>
      <c r="H179" s="887"/>
    </row>
    <row r="180" spans="1:8">
      <c r="A180" s="311" t="s">
        <v>516</v>
      </c>
      <c r="B180" s="839" t="s">
        <v>517</v>
      </c>
      <c r="C180" s="837"/>
      <c r="D180" s="837"/>
      <c r="E180" s="837"/>
      <c r="F180" s="837"/>
      <c r="G180" s="837"/>
      <c r="H180" s="838"/>
    </row>
    <row r="181" spans="1:8">
      <c r="A181" s="311" t="s">
        <v>518</v>
      </c>
      <c r="B181" s="839" t="s">
        <v>519</v>
      </c>
      <c r="C181" s="837"/>
      <c r="D181" s="837"/>
      <c r="E181" s="837"/>
      <c r="F181" s="837"/>
      <c r="G181" s="837"/>
      <c r="H181" s="838"/>
    </row>
    <row r="182" spans="1:8">
      <c r="A182" s="311" t="s">
        <v>520</v>
      </c>
      <c r="B182" s="839" t="s">
        <v>521</v>
      </c>
      <c r="C182" s="837"/>
      <c r="D182" s="837"/>
      <c r="E182" s="837"/>
      <c r="F182" s="837"/>
      <c r="G182" s="837"/>
      <c r="H182" s="838"/>
    </row>
    <row r="183" spans="1:8" s="573" customFormat="1" ht="12.75" customHeight="1">
      <c r="A183" s="334" t="s">
        <v>1037</v>
      </c>
      <c r="B183" s="847" t="s">
        <v>1038</v>
      </c>
      <c r="C183" s="848"/>
      <c r="D183" s="848"/>
      <c r="E183" s="848"/>
      <c r="F183" s="848"/>
      <c r="G183" s="848"/>
      <c r="H183" s="848"/>
    </row>
    <row r="184" spans="1:8">
      <c r="A184" s="311" t="s">
        <v>522</v>
      </c>
      <c r="B184" s="839" t="s">
        <v>523</v>
      </c>
      <c r="C184" s="837"/>
      <c r="D184" s="837"/>
      <c r="E184" s="837"/>
      <c r="F184" s="837"/>
      <c r="G184" s="837"/>
      <c r="H184" s="838"/>
    </row>
    <row r="185" spans="1:8">
      <c r="A185" s="311" t="s">
        <v>423</v>
      </c>
      <c r="B185" s="885" t="s">
        <v>424</v>
      </c>
      <c r="C185" s="886"/>
      <c r="D185" s="886"/>
      <c r="E185" s="886"/>
      <c r="F185" s="886"/>
      <c r="G185" s="886"/>
      <c r="H185" s="887"/>
    </row>
    <row r="186" spans="1:8">
      <c r="A186" s="313" t="s">
        <v>425</v>
      </c>
      <c r="B186" s="888" t="s">
        <v>426</v>
      </c>
      <c r="C186" s="889"/>
      <c r="D186" s="889"/>
      <c r="E186" s="889"/>
      <c r="F186" s="889"/>
      <c r="G186" s="889"/>
      <c r="H186" s="890"/>
    </row>
    <row r="187" spans="1:8" ht="16.5" customHeight="1">
      <c r="A187" s="313" t="s">
        <v>427</v>
      </c>
      <c r="B187" s="891" t="s">
        <v>809</v>
      </c>
      <c r="C187" s="892"/>
      <c r="D187" s="892"/>
      <c r="E187" s="892"/>
      <c r="F187" s="892"/>
      <c r="G187" s="892"/>
      <c r="H187" s="893"/>
    </row>
    <row r="188" spans="1:8" ht="14.25" customHeight="1">
      <c r="A188" s="313" t="s">
        <v>495</v>
      </c>
      <c r="B188" s="888" t="s">
        <v>496</v>
      </c>
      <c r="C188" s="889"/>
      <c r="D188" s="889"/>
      <c r="E188" s="889"/>
      <c r="F188" s="889"/>
      <c r="G188" s="889"/>
      <c r="H188" s="890"/>
    </row>
    <row r="189" spans="1:8">
      <c r="A189" s="313" t="s">
        <v>429</v>
      </c>
      <c r="B189" s="888" t="s">
        <v>430</v>
      </c>
      <c r="C189" s="889"/>
      <c r="D189" s="889"/>
      <c r="E189" s="889"/>
      <c r="F189" s="889"/>
      <c r="G189" s="889"/>
      <c r="H189" s="890"/>
    </row>
    <row r="190" spans="1:8" ht="15.75" customHeight="1">
      <c r="A190" s="313" t="s">
        <v>431</v>
      </c>
      <c r="B190" s="891" t="s">
        <v>810</v>
      </c>
      <c r="C190" s="892"/>
      <c r="D190" s="892"/>
      <c r="E190" s="892"/>
      <c r="F190" s="892"/>
      <c r="G190" s="892"/>
      <c r="H190" s="893"/>
    </row>
    <row r="191" spans="1:8">
      <c r="A191" s="313" t="s">
        <v>433</v>
      </c>
      <c r="B191" s="888" t="s">
        <v>434</v>
      </c>
      <c r="C191" s="889"/>
      <c r="D191" s="889"/>
      <c r="E191" s="889"/>
      <c r="F191" s="889"/>
      <c r="G191" s="889"/>
      <c r="H191" s="890"/>
    </row>
    <row r="192" spans="1:8" ht="14.25" customHeight="1">
      <c r="A192" s="313" t="s">
        <v>435</v>
      </c>
      <c r="B192" s="891" t="s">
        <v>811</v>
      </c>
      <c r="C192" s="892"/>
      <c r="D192" s="892"/>
      <c r="E192" s="892"/>
      <c r="F192" s="892"/>
      <c r="G192" s="892"/>
      <c r="H192" s="893"/>
    </row>
    <row r="193" spans="1:8">
      <c r="A193" s="313" t="s">
        <v>437</v>
      </c>
      <c r="B193" s="888" t="s">
        <v>438</v>
      </c>
      <c r="C193" s="889"/>
      <c r="D193" s="889"/>
      <c r="E193" s="889"/>
      <c r="F193" s="889"/>
      <c r="G193" s="889"/>
      <c r="H193" s="890"/>
    </row>
    <row r="194" spans="1:8">
      <c r="A194" s="313" t="s">
        <v>439</v>
      </c>
      <c r="B194" s="888" t="s">
        <v>440</v>
      </c>
      <c r="C194" s="889"/>
      <c r="D194" s="889"/>
      <c r="E194" s="889"/>
      <c r="F194" s="889"/>
      <c r="G194" s="889"/>
      <c r="H194" s="890"/>
    </row>
    <row r="195" spans="1:8">
      <c r="A195" s="313" t="s">
        <v>441</v>
      </c>
      <c r="B195" s="888" t="s">
        <v>442</v>
      </c>
      <c r="C195" s="889"/>
      <c r="D195" s="889"/>
      <c r="E195" s="889"/>
      <c r="F195" s="889"/>
      <c r="G195" s="889"/>
      <c r="H195" s="890"/>
    </row>
    <row r="196" spans="1:8" ht="14.25" customHeight="1">
      <c r="A196" s="313" t="s">
        <v>443</v>
      </c>
      <c r="B196" s="891" t="s">
        <v>812</v>
      </c>
      <c r="C196" s="892"/>
      <c r="D196" s="892"/>
      <c r="E196" s="892"/>
      <c r="F196" s="892"/>
      <c r="G196" s="892"/>
      <c r="H196" s="893"/>
    </row>
    <row r="197" spans="1:8">
      <c r="A197" s="311" t="s">
        <v>813</v>
      </c>
      <c r="B197" s="839" t="s">
        <v>815</v>
      </c>
      <c r="C197" s="837"/>
      <c r="D197" s="837"/>
      <c r="E197" s="837"/>
      <c r="F197" s="837"/>
      <c r="G197" s="837"/>
      <c r="H197" s="838"/>
    </row>
    <row r="198" spans="1:8">
      <c r="A198" s="311" t="s">
        <v>814</v>
      </c>
      <c r="B198" s="839" t="s">
        <v>816</v>
      </c>
      <c r="C198" s="837"/>
      <c r="D198" s="837"/>
      <c r="E198" s="837"/>
      <c r="F198" s="837"/>
      <c r="G198" s="837"/>
      <c r="H198" s="838"/>
    </row>
    <row r="199" spans="1:8">
      <c r="A199" s="311" t="s">
        <v>818</v>
      </c>
      <c r="B199" s="839" t="s">
        <v>817</v>
      </c>
      <c r="C199" s="837"/>
      <c r="D199" s="837"/>
      <c r="E199" s="837"/>
      <c r="F199" s="837"/>
      <c r="G199" s="837"/>
      <c r="H199" s="838"/>
    </row>
    <row r="200" spans="1:8">
      <c r="A200" s="420" t="s">
        <v>597</v>
      </c>
      <c r="B200" s="894" t="s">
        <v>598</v>
      </c>
      <c r="C200" s="895"/>
      <c r="D200" s="895"/>
      <c r="E200" s="895"/>
      <c r="F200" s="895"/>
      <c r="G200" s="895"/>
      <c r="H200" s="896"/>
    </row>
    <row r="201" spans="1:8">
      <c r="A201" s="404" t="s">
        <v>622</v>
      </c>
      <c r="B201" s="847" t="s">
        <v>623</v>
      </c>
      <c r="C201" s="848"/>
      <c r="D201" s="848"/>
      <c r="E201" s="848"/>
      <c r="F201" s="848"/>
      <c r="G201" s="848"/>
      <c r="H201" s="849"/>
    </row>
    <row r="202" spans="1:8" ht="12.75" customHeight="1">
      <c r="A202" s="651" t="s">
        <v>970</v>
      </c>
      <c r="B202" s="847" t="s">
        <v>971</v>
      </c>
      <c r="C202" s="848"/>
      <c r="D202" s="848"/>
      <c r="E202" s="848"/>
      <c r="F202" s="848"/>
      <c r="G202" s="848"/>
      <c r="H202" s="849"/>
    </row>
    <row r="203" spans="1:8">
      <c r="A203" s="420" t="s">
        <v>624</v>
      </c>
      <c r="B203" s="894" t="s">
        <v>625</v>
      </c>
      <c r="C203" s="895"/>
      <c r="D203" s="895"/>
      <c r="E203" s="895"/>
      <c r="F203" s="895"/>
      <c r="G203" s="895"/>
      <c r="H203" s="896"/>
    </row>
    <row r="204" spans="1:8">
      <c r="A204" s="420" t="s">
        <v>626</v>
      </c>
      <c r="B204" s="894" t="s">
        <v>627</v>
      </c>
      <c r="C204" s="895"/>
      <c r="D204" s="895"/>
      <c r="E204" s="895"/>
      <c r="F204" s="895"/>
      <c r="G204" s="895"/>
      <c r="H204" s="896"/>
    </row>
    <row r="205" spans="1:8">
      <c r="A205" s="420" t="s">
        <v>628</v>
      </c>
      <c r="B205" s="894" t="s">
        <v>629</v>
      </c>
      <c r="C205" s="895"/>
      <c r="D205" s="895"/>
      <c r="E205" s="895"/>
      <c r="F205" s="895"/>
      <c r="G205" s="895"/>
      <c r="H205" s="896"/>
    </row>
    <row r="206" spans="1:8" ht="15" customHeight="1">
      <c r="A206" s="420" t="s">
        <v>630</v>
      </c>
      <c r="B206" s="897" t="s">
        <v>631</v>
      </c>
      <c r="C206" s="898"/>
      <c r="D206" s="898"/>
      <c r="E206" s="898"/>
      <c r="F206" s="898"/>
      <c r="G206" s="898"/>
      <c r="H206" s="899"/>
    </row>
    <row r="207" spans="1:8">
      <c r="A207" s="422" t="s">
        <v>632</v>
      </c>
      <c r="B207" s="900" t="s">
        <v>633</v>
      </c>
      <c r="C207" s="901"/>
      <c r="D207" s="901"/>
      <c r="E207" s="901"/>
      <c r="F207" s="901"/>
      <c r="G207" s="901"/>
      <c r="H207" s="902"/>
    </row>
    <row r="208" spans="1:8">
      <c r="A208" s="422" t="s">
        <v>634</v>
      </c>
      <c r="B208" s="900" t="s">
        <v>635</v>
      </c>
      <c r="C208" s="901"/>
      <c r="D208" s="901"/>
      <c r="E208" s="901"/>
      <c r="F208" s="901"/>
      <c r="G208" s="901"/>
      <c r="H208" s="902"/>
    </row>
    <row r="209" spans="1:8" ht="16.5" customHeight="1">
      <c r="A209" s="422" t="s">
        <v>636</v>
      </c>
      <c r="B209" s="900" t="s">
        <v>637</v>
      </c>
      <c r="C209" s="901"/>
      <c r="D209" s="901"/>
      <c r="E209" s="901"/>
      <c r="F209" s="901"/>
      <c r="G209" s="901"/>
      <c r="H209" s="902"/>
    </row>
    <row r="210" spans="1:8" ht="13.5" customHeight="1">
      <c r="A210" s="422" t="s">
        <v>638</v>
      </c>
      <c r="B210" s="900" t="s">
        <v>639</v>
      </c>
      <c r="C210" s="901"/>
      <c r="D210" s="901"/>
      <c r="E210" s="901"/>
      <c r="F210" s="901"/>
      <c r="G210" s="901"/>
      <c r="H210" s="902"/>
    </row>
    <row r="211" spans="1:8" ht="13.5" customHeight="1">
      <c r="A211" s="422" t="s">
        <v>640</v>
      </c>
      <c r="B211" s="900" t="s">
        <v>641</v>
      </c>
      <c r="C211" s="901"/>
      <c r="D211" s="901"/>
      <c r="E211" s="901"/>
      <c r="F211" s="901"/>
      <c r="G211" s="901"/>
      <c r="H211" s="902"/>
    </row>
    <row r="212" spans="1:8">
      <c r="A212" s="422" t="s">
        <v>642</v>
      </c>
      <c r="B212" s="900" t="s">
        <v>643</v>
      </c>
      <c r="C212" s="901"/>
      <c r="D212" s="901"/>
      <c r="E212" s="901"/>
      <c r="F212" s="901"/>
      <c r="G212" s="901"/>
      <c r="H212" s="902"/>
    </row>
    <row r="213" spans="1:8">
      <c r="A213" s="422" t="s">
        <v>644</v>
      </c>
      <c r="B213" s="900" t="s">
        <v>645</v>
      </c>
      <c r="C213" s="901"/>
      <c r="D213" s="901"/>
      <c r="E213" s="901"/>
      <c r="F213" s="901"/>
      <c r="G213" s="901"/>
      <c r="H213" s="902"/>
    </row>
    <row r="214" spans="1:8" ht="14.25" customHeight="1">
      <c r="A214" s="422" t="s">
        <v>646</v>
      </c>
      <c r="B214" s="900" t="s">
        <v>647</v>
      </c>
      <c r="C214" s="901"/>
      <c r="D214" s="901"/>
      <c r="E214" s="901"/>
      <c r="F214" s="901"/>
      <c r="G214" s="901"/>
      <c r="H214" s="902"/>
    </row>
    <row r="215" spans="1:8">
      <c r="A215" s="424" t="s">
        <v>648</v>
      </c>
      <c r="B215" s="900" t="s">
        <v>649</v>
      </c>
      <c r="C215" s="901"/>
      <c r="D215" s="901"/>
      <c r="E215" s="901"/>
      <c r="F215" s="901"/>
      <c r="G215" s="901"/>
      <c r="H215" s="902"/>
    </row>
    <row r="216" spans="1:8" ht="15" customHeight="1">
      <c r="A216" s="422" t="s">
        <v>650</v>
      </c>
      <c r="B216" s="900" t="s">
        <v>651</v>
      </c>
      <c r="C216" s="901"/>
      <c r="D216" s="901"/>
      <c r="E216" s="901"/>
      <c r="F216" s="901"/>
      <c r="G216" s="901"/>
      <c r="H216" s="902"/>
    </row>
    <row r="217" spans="1:8">
      <c r="A217" s="422" t="s">
        <v>652</v>
      </c>
      <c r="B217" s="900" t="s">
        <v>653</v>
      </c>
      <c r="C217" s="901"/>
      <c r="D217" s="901"/>
      <c r="E217" s="901"/>
      <c r="F217" s="901"/>
      <c r="G217" s="901"/>
      <c r="H217" s="902"/>
    </row>
    <row r="218" spans="1:8">
      <c r="A218" s="422" t="s">
        <v>654</v>
      </c>
      <c r="B218" s="900" t="s">
        <v>655</v>
      </c>
      <c r="C218" s="901"/>
      <c r="D218" s="901"/>
      <c r="E218" s="901"/>
      <c r="F218" s="901"/>
      <c r="G218" s="901"/>
      <c r="H218" s="902"/>
    </row>
    <row r="219" spans="1:8">
      <c r="A219" s="422" t="s">
        <v>656</v>
      </c>
      <c r="B219" s="900" t="s">
        <v>657</v>
      </c>
      <c r="C219" s="901"/>
      <c r="D219" s="901"/>
      <c r="E219" s="901"/>
      <c r="F219" s="901"/>
      <c r="G219" s="901"/>
      <c r="H219" s="902"/>
    </row>
    <row r="220" spans="1:8">
      <c r="A220" s="422" t="s">
        <v>658</v>
      </c>
      <c r="B220" s="900" t="s">
        <v>659</v>
      </c>
      <c r="C220" s="901"/>
      <c r="D220" s="901"/>
      <c r="E220" s="901"/>
      <c r="F220" s="901"/>
      <c r="G220" s="901"/>
      <c r="H220" s="902"/>
    </row>
    <row r="221" spans="1:8">
      <c r="A221" s="422" t="s">
        <v>660</v>
      </c>
      <c r="B221" s="900" t="s">
        <v>661</v>
      </c>
      <c r="C221" s="901"/>
      <c r="D221" s="901"/>
      <c r="E221" s="901"/>
      <c r="F221" s="901"/>
      <c r="G221" s="901"/>
      <c r="H221" s="902"/>
    </row>
    <row r="222" spans="1:8">
      <c r="A222" s="422" t="s">
        <v>662</v>
      </c>
      <c r="B222" s="900" t="s">
        <v>663</v>
      </c>
      <c r="C222" s="901"/>
      <c r="D222" s="901"/>
      <c r="E222" s="901"/>
      <c r="F222" s="901"/>
      <c r="G222" s="901"/>
      <c r="H222" s="902"/>
    </row>
    <row r="223" spans="1:8">
      <c r="A223" s="422" t="s">
        <v>664</v>
      </c>
      <c r="B223" s="900" t="s">
        <v>665</v>
      </c>
      <c r="C223" s="901"/>
      <c r="D223" s="901"/>
      <c r="E223" s="901"/>
      <c r="F223" s="901"/>
      <c r="G223" s="901"/>
      <c r="H223" s="902"/>
    </row>
    <row r="224" spans="1:8">
      <c r="A224" s="422" t="s">
        <v>666</v>
      </c>
      <c r="B224" s="900" t="s">
        <v>667</v>
      </c>
      <c r="C224" s="901"/>
      <c r="D224" s="901"/>
      <c r="E224" s="901"/>
      <c r="F224" s="901"/>
      <c r="G224" s="901"/>
      <c r="H224" s="902"/>
    </row>
    <row r="225" spans="1:8">
      <c r="A225" s="422" t="s">
        <v>668</v>
      </c>
      <c r="B225" s="900" t="s">
        <v>669</v>
      </c>
      <c r="C225" s="901"/>
      <c r="D225" s="901"/>
      <c r="E225" s="901"/>
      <c r="F225" s="901"/>
      <c r="G225" s="901"/>
      <c r="H225" s="902"/>
    </row>
    <row r="226" spans="1:8">
      <c r="A226" s="422" t="s">
        <v>670</v>
      </c>
      <c r="B226" s="900" t="s">
        <v>671</v>
      </c>
      <c r="C226" s="901"/>
      <c r="D226" s="901"/>
      <c r="E226" s="901"/>
      <c r="F226" s="901"/>
      <c r="G226" s="901"/>
      <c r="H226" s="902"/>
    </row>
    <row r="227" spans="1:8">
      <c r="A227" s="422" t="s">
        <v>672</v>
      </c>
      <c r="B227" s="900" t="s">
        <v>673</v>
      </c>
      <c r="C227" s="901"/>
      <c r="D227" s="901"/>
      <c r="E227" s="901"/>
      <c r="F227" s="901"/>
      <c r="G227" s="901"/>
      <c r="H227" s="902"/>
    </row>
    <row r="228" spans="1:8" ht="14.25" customHeight="1">
      <c r="A228" s="422" t="s">
        <v>674</v>
      </c>
      <c r="B228" s="900" t="s">
        <v>675</v>
      </c>
      <c r="C228" s="901"/>
      <c r="D228" s="901"/>
      <c r="E228" s="901"/>
      <c r="F228" s="901"/>
      <c r="G228" s="901"/>
      <c r="H228" s="902"/>
    </row>
    <row r="229" spans="1:8">
      <c r="A229" s="422" t="s">
        <v>676</v>
      </c>
      <c r="B229" s="900" t="s">
        <v>677</v>
      </c>
      <c r="C229" s="901"/>
      <c r="D229" s="901"/>
      <c r="E229" s="901"/>
      <c r="F229" s="901"/>
      <c r="G229" s="901"/>
      <c r="H229" s="902"/>
    </row>
    <row r="230" spans="1:8" ht="15.75" customHeight="1">
      <c r="A230" s="422" t="s">
        <v>678</v>
      </c>
      <c r="B230" s="900" t="s">
        <v>679</v>
      </c>
      <c r="C230" s="901"/>
      <c r="D230" s="901"/>
      <c r="E230" s="901"/>
      <c r="F230" s="901"/>
      <c r="G230" s="901"/>
      <c r="H230" s="902"/>
    </row>
    <row r="231" spans="1:8">
      <c r="A231" s="422" t="s">
        <v>680</v>
      </c>
      <c r="B231" s="900" t="s">
        <v>681</v>
      </c>
      <c r="C231" s="901"/>
      <c r="D231" s="901"/>
      <c r="E231" s="901"/>
      <c r="F231" s="901"/>
      <c r="G231" s="901"/>
      <c r="H231" s="902"/>
    </row>
    <row r="232" spans="1:8">
      <c r="A232" s="422" t="s">
        <v>682</v>
      </c>
      <c r="B232" s="900" t="s">
        <v>683</v>
      </c>
      <c r="C232" s="901"/>
      <c r="D232" s="901"/>
      <c r="E232" s="901"/>
      <c r="F232" s="901"/>
      <c r="G232" s="901"/>
      <c r="H232" s="902"/>
    </row>
    <row r="233" spans="1:8">
      <c r="A233" s="422" t="s">
        <v>684</v>
      </c>
      <c r="B233" s="900" t="s">
        <v>685</v>
      </c>
      <c r="C233" s="901"/>
      <c r="D233" s="901"/>
      <c r="E233" s="901"/>
      <c r="F233" s="901"/>
      <c r="G233" s="901"/>
      <c r="H233" s="902"/>
    </row>
    <row r="234" spans="1:8">
      <c r="A234" s="422" t="s">
        <v>686</v>
      </c>
      <c r="B234" s="900" t="s">
        <v>687</v>
      </c>
      <c r="C234" s="901"/>
      <c r="D234" s="901"/>
      <c r="E234" s="901"/>
      <c r="F234" s="901"/>
      <c r="G234" s="901"/>
      <c r="H234" s="902"/>
    </row>
    <row r="235" spans="1:8">
      <c r="A235" s="422" t="s">
        <v>688</v>
      </c>
      <c r="B235" s="900" t="s">
        <v>689</v>
      </c>
      <c r="C235" s="901"/>
      <c r="D235" s="901"/>
      <c r="E235" s="901"/>
      <c r="F235" s="901"/>
      <c r="G235" s="901"/>
      <c r="H235" s="902"/>
    </row>
    <row r="236" spans="1:8" ht="14.25" customHeight="1">
      <c r="A236" s="422" t="s">
        <v>690</v>
      </c>
      <c r="B236" s="900" t="s">
        <v>691</v>
      </c>
      <c r="C236" s="901"/>
      <c r="D236" s="901"/>
      <c r="E236" s="901"/>
      <c r="F236" s="901"/>
      <c r="G236" s="901"/>
      <c r="H236" s="902"/>
    </row>
    <row r="237" spans="1:8">
      <c r="A237" s="404" t="s">
        <v>692</v>
      </c>
      <c r="B237" s="900" t="s">
        <v>693</v>
      </c>
      <c r="C237" s="901"/>
      <c r="D237" s="901"/>
      <c r="E237" s="901"/>
      <c r="F237" s="901"/>
      <c r="G237" s="901"/>
      <c r="H237" s="902"/>
    </row>
    <row r="238" spans="1:8">
      <c r="A238" s="422" t="s">
        <v>694</v>
      </c>
      <c r="B238" s="900" t="s">
        <v>695</v>
      </c>
      <c r="C238" s="901"/>
      <c r="D238" s="901"/>
      <c r="E238" s="901"/>
      <c r="F238" s="901"/>
      <c r="G238" s="901"/>
      <c r="H238" s="902"/>
    </row>
    <row r="239" spans="1:8">
      <c r="A239" s="257" t="s">
        <v>696</v>
      </c>
      <c r="B239" s="903" t="s">
        <v>697</v>
      </c>
      <c r="C239" s="904"/>
      <c r="D239" s="904"/>
      <c r="E239" s="904"/>
      <c r="F239" s="904"/>
      <c r="G239" s="904"/>
      <c r="H239" s="905"/>
    </row>
    <row r="240" spans="1:8">
      <c r="A240" s="422" t="s">
        <v>698</v>
      </c>
      <c r="B240" s="900" t="s">
        <v>699</v>
      </c>
      <c r="C240" s="901"/>
      <c r="D240" s="901"/>
      <c r="E240" s="901"/>
      <c r="F240" s="901"/>
      <c r="G240" s="901"/>
      <c r="H240" s="902"/>
    </row>
    <row r="241" spans="1:9">
      <c r="A241" s="422" t="s">
        <v>700</v>
      </c>
      <c r="B241" s="900" t="s">
        <v>701</v>
      </c>
      <c r="C241" s="901"/>
      <c r="D241" s="901"/>
      <c r="E241" s="901"/>
      <c r="F241" s="901"/>
      <c r="G241" s="901"/>
      <c r="H241" s="902"/>
    </row>
    <row r="242" spans="1:9">
      <c r="A242" s="652" t="s">
        <v>972</v>
      </c>
      <c r="B242" s="850" t="s">
        <v>973</v>
      </c>
      <c r="C242" s="851"/>
      <c r="D242" s="851"/>
      <c r="E242" s="851"/>
      <c r="F242" s="851"/>
      <c r="G242" s="851"/>
      <c r="H242" s="852"/>
    </row>
    <row r="243" spans="1:9">
      <c r="A243" s="422" t="s">
        <v>717</v>
      </c>
      <c r="B243" s="900" t="s">
        <v>718</v>
      </c>
      <c r="C243" s="901"/>
      <c r="D243" s="901"/>
      <c r="E243" s="901"/>
      <c r="F243" s="901"/>
      <c r="G243" s="901"/>
      <c r="H243" s="902"/>
    </row>
    <row r="244" spans="1:9">
      <c r="A244" s="420" t="s">
        <v>719</v>
      </c>
      <c r="B244" s="894" t="s">
        <v>720</v>
      </c>
      <c r="C244" s="895"/>
      <c r="D244" s="895"/>
      <c r="E244" s="895"/>
      <c r="F244" s="895"/>
      <c r="G244" s="895"/>
      <c r="H244" s="896"/>
    </row>
    <row r="245" spans="1:9">
      <c r="A245" s="420" t="s">
        <v>721</v>
      </c>
      <c r="B245" s="894" t="s">
        <v>722</v>
      </c>
      <c r="C245" s="895"/>
      <c r="D245" s="895"/>
      <c r="E245" s="895"/>
      <c r="F245" s="895"/>
      <c r="G245" s="895"/>
      <c r="H245" s="896"/>
    </row>
    <row r="246" spans="1:9">
      <c r="A246" s="422" t="s">
        <v>723</v>
      </c>
      <c r="B246" s="900" t="s">
        <v>724</v>
      </c>
      <c r="C246" s="901"/>
      <c r="D246" s="901"/>
      <c r="E246" s="901"/>
      <c r="F246" s="901"/>
      <c r="G246" s="901"/>
      <c r="H246" s="902"/>
    </row>
    <row r="247" spans="1:9">
      <c r="A247" s="420" t="s">
        <v>725</v>
      </c>
      <c r="B247" s="894" t="s">
        <v>726</v>
      </c>
      <c r="C247" s="895"/>
      <c r="D247" s="895"/>
      <c r="E247" s="895"/>
      <c r="F247" s="895"/>
      <c r="G247" s="895"/>
      <c r="H247" s="896"/>
    </row>
    <row r="248" spans="1:9">
      <c r="A248" s="420" t="s">
        <v>727</v>
      </c>
      <c r="B248" s="894" t="s">
        <v>728</v>
      </c>
      <c r="C248" s="895"/>
      <c r="D248" s="895"/>
      <c r="E248" s="895"/>
      <c r="F248" s="895"/>
      <c r="G248" s="895"/>
      <c r="H248" s="896"/>
    </row>
    <row r="249" spans="1:9">
      <c r="A249" s="422" t="s">
        <v>702</v>
      </c>
      <c r="B249" s="900" t="s">
        <v>703</v>
      </c>
      <c r="C249" s="901"/>
      <c r="D249" s="901"/>
      <c r="E249" s="901"/>
      <c r="F249" s="901"/>
      <c r="G249" s="901"/>
      <c r="H249" s="902"/>
    </row>
    <row r="250" spans="1:9" s="9" customFormat="1">
      <c r="A250" s="420" t="s">
        <v>599</v>
      </c>
      <c r="B250" s="894" t="s">
        <v>600</v>
      </c>
      <c r="C250" s="895"/>
      <c r="D250" s="895"/>
      <c r="E250" s="895"/>
      <c r="F250" s="895"/>
      <c r="G250" s="895"/>
      <c r="H250" s="896"/>
      <c r="I250"/>
    </row>
    <row r="251" spans="1:9">
      <c r="A251" s="420" t="s">
        <v>601</v>
      </c>
      <c r="B251" s="894" t="s">
        <v>602</v>
      </c>
      <c r="C251" s="895"/>
      <c r="D251" s="895"/>
      <c r="E251" s="895"/>
      <c r="F251" s="895"/>
      <c r="G251" s="895"/>
      <c r="H251" s="896"/>
    </row>
    <row r="252" spans="1:9">
      <c r="A252" s="422" t="s">
        <v>966</v>
      </c>
      <c r="B252" s="647" t="s">
        <v>965</v>
      </c>
      <c r="C252" s="648"/>
      <c r="D252" s="648"/>
      <c r="E252" s="648"/>
      <c r="F252" s="648"/>
      <c r="G252" s="648"/>
      <c r="H252" s="649"/>
      <c r="I252" s="9"/>
    </row>
    <row r="253" spans="1:9">
      <c r="A253" s="420" t="s">
        <v>603</v>
      </c>
      <c r="B253" s="894" t="s">
        <v>604</v>
      </c>
      <c r="C253" s="895"/>
      <c r="D253" s="895"/>
      <c r="E253" s="895"/>
      <c r="F253" s="895"/>
      <c r="G253" s="895"/>
      <c r="H253" s="896"/>
    </row>
    <row r="254" spans="1:9" s="9" customFormat="1">
      <c r="A254" s="420" t="s">
        <v>605</v>
      </c>
      <c r="B254" s="894" t="s">
        <v>606</v>
      </c>
      <c r="C254" s="895"/>
      <c r="D254" s="895"/>
      <c r="E254" s="895"/>
      <c r="F254" s="895"/>
      <c r="G254" s="895"/>
      <c r="H254" s="896"/>
      <c r="I254"/>
    </row>
    <row r="255" spans="1:9" s="573" customFormat="1">
      <c r="A255" s="420" t="s">
        <v>607</v>
      </c>
      <c r="B255" s="894" t="s">
        <v>608</v>
      </c>
      <c r="C255" s="895"/>
      <c r="D255" s="895"/>
      <c r="E255" s="895"/>
      <c r="F255" s="895"/>
      <c r="G255" s="895"/>
      <c r="H255" s="896"/>
      <c r="I255"/>
    </row>
    <row r="256" spans="1:9">
      <c r="A256" s="422" t="s">
        <v>967</v>
      </c>
      <c r="B256" s="647" t="s">
        <v>968</v>
      </c>
      <c r="C256" s="648"/>
      <c r="D256" s="648"/>
      <c r="E256" s="648"/>
      <c r="F256" s="648"/>
      <c r="G256" s="648"/>
      <c r="H256" s="649"/>
      <c r="I256" s="9"/>
    </row>
    <row r="257" spans="1:9">
      <c r="A257" s="420" t="s">
        <v>929</v>
      </c>
      <c r="B257" s="894" t="s">
        <v>928</v>
      </c>
      <c r="C257" s="895"/>
      <c r="D257" s="895"/>
      <c r="E257" s="895"/>
      <c r="F257" s="895"/>
      <c r="G257" s="895"/>
      <c r="H257" s="896"/>
      <c r="I257" s="573"/>
    </row>
    <row r="258" spans="1:9" ht="16.5" customHeight="1">
      <c r="A258" s="420" t="s">
        <v>609</v>
      </c>
      <c r="B258" s="894" t="s">
        <v>610</v>
      </c>
      <c r="C258" s="895"/>
      <c r="D258" s="895"/>
      <c r="E258" s="895"/>
      <c r="F258" s="895"/>
      <c r="G258" s="895"/>
      <c r="H258" s="896"/>
    </row>
    <row r="259" spans="1:9">
      <c r="A259" s="420" t="s">
        <v>611</v>
      </c>
      <c r="B259" s="894" t="s">
        <v>612</v>
      </c>
      <c r="C259" s="895"/>
      <c r="D259" s="895"/>
      <c r="E259" s="895"/>
      <c r="F259" s="895"/>
      <c r="G259" s="895"/>
      <c r="H259" s="896"/>
    </row>
    <row r="260" spans="1:9">
      <c r="A260" s="420" t="s">
        <v>613</v>
      </c>
      <c r="B260" s="894" t="s">
        <v>614</v>
      </c>
      <c r="C260" s="895"/>
      <c r="D260" s="895"/>
      <c r="E260" s="895"/>
      <c r="F260" s="895"/>
      <c r="G260" s="895"/>
      <c r="H260" s="896"/>
    </row>
    <row r="261" spans="1:9">
      <c r="A261" s="420" t="s">
        <v>615</v>
      </c>
      <c r="B261" s="894" t="s">
        <v>616</v>
      </c>
      <c r="C261" s="895"/>
      <c r="D261" s="895"/>
      <c r="E261" s="895"/>
      <c r="F261" s="895"/>
      <c r="G261" s="895"/>
      <c r="H261" s="896"/>
    </row>
    <row r="262" spans="1:9" ht="15" customHeight="1">
      <c r="A262" s="420" t="s">
        <v>617</v>
      </c>
      <c r="B262" s="894" t="s">
        <v>618</v>
      </c>
      <c r="C262" s="895"/>
      <c r="D262" s="895"/>
      <c r="E262" s="895"/>
      <c r="F262" s="895"/>
      <c r="G262" s="895"/>
      <c r="H262" s="896"/>
    </row>
    <row r="263" spans="1:9" ht="15" customHeight="1">
      <c r="A263" s="420" t="s">
        <v>619</v>
      </c>
      <c r="B263" s="894" t="s">
        <v>620</v>
      </c>
      <c r="C263" s="895"/>
      <c r="D263" s="895"/>
      <c r="E263" s="895"/>
      <c r="F263" s="895"/>
      <c r="G263" s="895"/>
      <c r="H263" s="896"/>
    </row>
    <row r="264" spans="1:9" ht="15" customHeight="1">
      <c r="A264" s="422" t="s">
        <v>704</v>
      </c>
      <c r="B264" s="900" t="s">
        <v>705</v>
      </c>
      <c r="C264" s="901"/>
      <c r="D264" s="901"/>
      <c r="E264" s="901"/>
      <c r="F264" s="901"/>
      <c r="G264" s="901"/>
      <c r="H264" s="902"/>
    </row>
    <row r="265" spans="1:9" ht="15.75" customHeight="1">
      <c r="A265" s="422" t="s">
        <v>706</v>
      </c>
      <c r="B265" s="900" t="s">
        <v>707</v>
      </c>
      <c r="C265" s="901"/>
      <c r="D265" s="901"/>
      <c r="E265" s="901"/>
      <c r="F265" s="901"/>
      <c r="G265" s="901"/>
      <c r="H265" s="902"/>
    </row>
    <row r="266" spans="1:9" ht="15.75" customHeight="1">
      <c r="A266" s="422" t="s">
        <v>708</v>
      </c>
      <c r="B266" s="900" t="s">
        <v>709</v>
      </c>
      <c r="C266" s="901"/>
      <c r="D266" s="901"/>
      <c r="E266" s="901"/>
      <c r="F266" s="901"/>
      <c r="G266" s="901"/>
      <c r="H266" s="902"/>
    </row>
    <row r="267" spans="1:9" ht="15.75" customHeight="1">
      <c r="A267" s="422" t="s">
        <v>710</v>
      </c>
      <c r="B267" s="900" t="s">
        <v>711</v>
      </c>
      <c r="C267" s="901"/>
      <c r="D267" s="901"/>
      <c r="E267" s="901"/>
      <c r="F267" s="901"/>
      <c r="G267" s="901"/>
      <c r="H267" s="902"/>
    </row>
    <row r="268" spans="1:9" ht="26.25" customHeight="1">
      <c r="A268" s="422" t="s">
        <v>712</v>
      </c>
      <c r="B268" s="900" t="s">
        <v>713</v>
      </c>
      <c r="C268" s="901"/>
      <c r="D268" s="901"/>
      <c r="E268" s="901"/>
      <c r="F268" s="901"/>
      <c r="G268" s="901"/>
      <c r="H268" s="902"/>
    </row>
    <row r="269" spans="1:9" ht="12.75" customHeight="1">
      <c r="A269" s="422" t="s">
        <v>714</v>
      </c>
      <c r="B269" s="900" t="s">
        <v>715</v>
      </c>
      <c r="C269" s="901"/>
      <c r="D269" s="901"/>
      <c r="E269" s="901"/>
      <c r="F269" s="901"/>
      <c r="G269" s="901"/>
      <c r="H269" s="902"/>
    </row>
    <row r="270" spans="1:9" ht="12.75" customHeight="1">
      <c r="A270" s="520" t="s">
        <v>826</v>
      </c>
      <c r="B270" s="906" t="s">
        <v>827</v>
      </c>
      <c r="C270" s="907"/>
      <c r="D270" s="907"/>
      <c r="E270" s="907"/>
      <c r="F270" s="907"/>
      <c r="G270" s="907"/>
      <c r="H270" s="908"/>
    </row>
    <row r="271" spans="1:9" ht="12.75" customHeight="1">
      <c r="A271" s="520" t="s">
        <v>828</v>
      </c>
      <c r="B271" s="906" t="s">
        <v>829</v>
      </c>
      <c r="C271" s="907"/>
      <c r="D271" s="907"/>
      <c r="E271" s="907"/>
      <c r="F271" s="907"/>
      <c r="G271" s="907"/>
      <c r="H271" s="908"/>
    </row>
    <row r="272" spans="1:9" ht="12.75" customHeight="1">
      <c r="A272" s="520" t="s">
        <v>830</v>
      </c>
      <c r="B272" s="906" t="s">
        <v>831</v>
      </c>
      <c r="C272" s="907"/>
      <c r="D272" s="907"/>
      <c r="E272" s="907"/>
      <c r="F272" s="907"/>
      <c r="G272" s="907"/>
      <c r="H272" s="908"/>
    </row>
    <row r="273" spans="1:8">
      <c r="A273" s="526" t="s">
        <v>833</v>
      </c>
      <c r="B273" s="906" t="s">
        <v>834</v>
      </c>
      <c r="C273" s="907"/>
      <c r="D273" s="907"/>
      <c r="E273" s="907"/>
      <c r="F273" s="907"/>
      <c r="G273" s="907"/>
      <c r="H273" s="908"/>
    </row>
    <row r="274" spans="1:8" ht="12.75" customHeight="1">
      <c r="A274" s="526" t="s">
        <v>835</v>
      </c>
      <c r="B274" s="906" t="s">
        <v>836</v>
      </c>
      <c r="C274" s="907"/>
      <c r="D274" s="907"/>
      <c r="E274" s="907"/>
      <c r="F274" s="907"/>
      <c r="G274" s="907"/>
      <c r="H274" s="908"/>
    </row>
    <row r="275" spans="1:8" ht="12.75" customHeight="1">
      <c r="A275" s="363" t="s">
        <v>471</v>
      </c>
      <c r="B275" s="906" t="s">
        <v>472</v>
      </c>
      <c r="C275" s="907"/>
      <c r="D275" s="907"/>
      <c r="E275" s="907"/>
      <c r="F275" s="907"/>
      <c r="G275" s="907"/>
      <c r="H275" s="908"/>
    </row>
    <row r="276" spans="1:8" s="573" customFormat="1">
      <c r="A276" s="331" t="s">
        <v>1026</v>
      </c>
      <c r="B276" s="846" t="s">
        <v>1027</v>
      </c>
      <c r="C276" s="846"/>
      <c r="D276" s="846"/>
      <c r="E276" s="846"/>
      <c r="F276" s="846"/>
      <c r="G276" s="846"/>
      <c r="H276" s="846"/>
    </row>
    <row r="277" spans="1:8">
      <c r="A277" s="220"/>
      <c r="B277" s="220"/>
    </row>
    <row r="278" spans="1:8">
      <c r="A278" s="220"/>
      <c r="B278" s="220"/>
    </row>
    <row r="279" spans="1:8" ht="14.25">
      <c r="A279" s="202"/>
      <c r="B279" s="101"/>
      <c r="C279" s="101"/>
      <c r="D279" s="101"/>
      <c r="E279" s="195"/>
      <c r="F279" s="195"/>
      <c r="G279" s="219"/>
      <c r="H279" s="195"/>
    </row>
  </sheetData>
  <mergeCells count="269">
    <mergeCell ref="B275:H275"/>
    <mergeCell ref="B270:H270"/>
    <mergeCell ref="B271:H271"/>
    <mergeCell ref="B272:H272"/>
    <mergeCell ref="B267:H267"/>
    <mergeCell ref="B268:H268"/>
    <mergeCell ref="B269:H269"/>
    <mergeCell ref="B262:H262"/>
    <mergeCell ref="B263:H263"/>
    <mergeCell ref="B264:H264"/>
    <mergeCell ref="B265:H265"/>
    <mergeCell ref="B266:H266"/>
    <mergeCell ref="B273:H273"/>
    <mergeCell ref="B274:H274"/>
    <mergeCell ref="B258:H258"/>
    <mergeCell ref="B259:H259"/>
    <mergeCell ref="B260:H260"/>
    <mergeCell ref="B261:H261"/>
    <mergeCell ref="B250:H250"/>
    <mergeCell ref="B251:H251"/>
    <mergeCell ref="B253:H253"/>
    <mergeCell ref="B254:H254"/>
    <mergeCell ref="B255:H255"/>
    <mergeCell ref="B257:H257"/>
    <mergeCell ref="B245:H245"/>
    <mergeCell ref="B246:H246"/>
    <mergeCell ref="B247:H247"/>
    <mergeCell ref="B248:H248"/>
    <mergeCell ref="B249:H249"/>
    <mergeCell ref="B237:H237"/>
    <mergeCell ref="B238:H238"/>
    <mergeCell ref="B239:H239"/>
    <mergeCell ref="B240:H240"/>
    <mergeCell ref="B241:H241"/>
    <mergeCell ref="B235:H235"/>
    <mergeCell ref="B236:H236"/>
    <mergeCell ref="B227:H227"/>
    <mergeCell ref="B228:H228"/>
    <mergeCell ref="B229:H229"/>
    <mergeCell ref="B230:H230"/>
    <mergeCell ref="B231:H231"/>
    <mergeCell ref="B243:H243"/>
    <mergeCell ref="B244:H244"/>
    <mergeCell ref="B226:H226"/>
    <mergeCell ref="B218:H218"/>
    <mergeCell ref="B219:H219"/>
    <mergeCell ref="B220:H220"/>
    <mergeCell ref="B221:H221"/>
    <mergeCell ref="B222:H222"/>
    <mergeCell ref="B232:H232"/>
    <mergeCell ref="B233:H233"/>
    <mergeCell ref="B234:H234"/>
    <mergeCell ref="B217:H217"/>
    <mergeCell ref="B209:H209"/>
    <mergeCell ref="B210:H210"/>
    <mergeCell ref="B211:H211"/>
    <mergeCell ref="B212:H212"/>
    <mergeCell ref="B213:H213"/>
    <mergeCell ref="B223:H223"/>
    <mergeCell ref="B224:H224"/>
    <mergeCell ref="B225:H225"/>
    <mergeCell ref="B206:H206"/>
    <mergeCell ref="B207:H207"/>
    <mergeCell ref="B208:H208"/>
    <mergeCell ref="B203:H203"/>
    <mergeCell ref="B204:H204"/>
    <mergeCell ref="B205:H205"/>
    <mergeCell ref="B214:H214"/>
    <mergeCell ref="B215:H215"/>
    <mergeCell ref="B216:H216"/>
    <mergeCell ref="B198:H198"/>
    <mergeCell ref="B199:H199"/>
    <mergeCell ref="B200:H200"/>
    <mergeCell ref="B201:H201"/>
    <mergeCell ref="B194:H194"/>
    <mergeCell ref="B195:H195"/>
    <mergeCell ref="B196:H196"/>
    <mergeCell ref="B188:H188"/>
    <mergeCell ref="B197:H197"/>
    <mergeCell ref="B189:H189"/>
    <mergeCell ref="B190:H190"/>
    <mergeCell ref="B191:H191"/>
    <mergeCell ref="B192:H192"/>
    <mergeCell ref="B193:H193"/>
    <mergeCell ref="B184:H184"/>
    <mergeCell ref="B185:H185"/>
    <mergeCell ref="B186:H186"/>
    <mergeCell ref="B187:H187"/>
    <mergeCell ref="B167:H167"/>
    <mergeCell ref="B168:H168"/>
    <mergeCell ref="B169:H169"/>
    <mergeCell ref="B170:H170"/>
    <mergeCell ref="B171:H171"/>
    <mergeCell ref="B172:H172"/>
    <mergeCell ref="B173:H173"/>
    <mergeCell ref="B174:H174"/>
    <mergeCell ref="B175:H175"/>
    <mergeCell ref="B176:H176"/>
    <mergeCell ref="B177:H177"/>
    <mergeCell ref="B178:H178"/>
    <mergeCell ref="B179:H179"/>
    <mergeCell ref="B180:H180"/>
    <mergeCell ref="B181:H181"/>
    <mergeCell ref="B182:H182"/>
    <mergeCell ref="B183:H183"/>
    <mergeCell ref="B151:H151"/>
    <mergeCell ref="B154:H154"/>
    <mergeCell ref="B162:H162"/>
    <mergeCell ref="B165:H165"/>
    <mergeCell ref="B146:H146"/>
    <mergeCell ref="B149:H149"/>
    <mergeCell ref="B152:H152"/>
    <mergeCell ref="B143:H143"/>
    <mergeCell ref="B144:H144"/>
    <mergeCell ref="B147:H147"/>
    <mergeCell ref="B150:H150"/>
    <mergeCell ref="B153:H153"/>
    <mergeCell ref="B156:H156"/>
    <mergeCell ref="B158:H158"/>
    <mergeCell ref="B159:H159"/>
    <mergeCell ref="B157:H157"/>
    <mergeCell ref="B160:H160"/>
    <mergeCell ref="B163:H163"/>
    <mergeCell ref="B155:H155"/>
    <mergeCell ref="B161:H161"/>
    <mergeCell ref="B164:H164"/>
    <mergeCell ref="B148:H148"/>
    <mergeCell ref="B107:H107"/>
    <mergeCell ref="B110:H110"/>
    <mergeCell ref="B113:H113"/>
    <mergeCell ref="B139:H139"/>
    <mergeCell ref="B118:H118"/>
    <mergeCell ref="B121:H121"/>
    <mergeCell ref="B117:H117"/>
    <mergeCell ref="B120:H120"/>
    <mergeCell ref="B123:H123"/>
    <mergeCell ref="B93:H93"/>
    <mergeCell ref="B94:H94"/>
    <mergeCell ref="B97:H97"/>
    <mergeCell ref="B100:H100"/>
    <mergeCell ref="B96:H96"/>
    <mergeCell ref="B99:H99"/>
    <mergeCell ref="B102:H102"/>
    <mergeCell ref="B101:H101"/>
    <mergeCell ref="B105:H105"/>
    <mergeCell ref="B95:H95"/>
    <mergeCell ref="B98:H98"/>
    <mergeCell ref="B104:H104"/>
    <mergeCell ref="B89:H89"/>
    <mergeCell ref="B90:H90"/>
    <mergeCell ref="B91:H91"/>
    <mergeCell ref="B79:H79"/>
    <mergeCell ref="B80:H80"/>
    <mergeCell ref="B78:H78"/>
    <mergeCell ref="B81:H81"/>
    <mergeCell ref="B86:H86"/>
    <mergeCell ref="B92:H92"/>
    <mergeCell ref="B77:H77"/>
    <mergeCell ref="B68:H68"/>
    <mergeCell ref="B69:H69"/>
    <mergeCell ref="B70:H70"/>
    <mergeCell ref="B71:H71"/>
    <mergeCell ref="B72:H72"/>
    <mergeCell ref="B73:H73"/>
    <mergeCell ref="B87:H87"/>
    <mergeCell ref="B88:H88"/>
    <mergeCell ref="B63:H63"/>
    <mergeCell ref="B64:H64"/>
    <mergeCell ref="B46:H46"/>
    <mergeCell ref="B47:H47"/>
    <mergeCell ref="B48:H48"/>
    <mergeCell ref="B57:H57"/>
    <mergeCell ref="B74:H74"/>
    <mergeCell ref="B75:H75"/>
    <mergeCell ref="B76:H76"/>
    <mergeCell ref="B52:H52"/>
    <mergeCell ref="B53:H53"/>
    <mergeCell ref="B34:H34"/>
    <mergeCell ref="B35:H35"/>
    <mergeCell ref="B36:H36"/>
    <mergeCell ref="B38:H38"/>
    <mergeCell ref="B39:H39"/>
    <mergeCell ref="B54:H54"/>
    <mergeCell ref="B62:H62"/>
    <mergeCell ref="B43:H43"/>
    <mergeCell ref="B44:H44"/>
    <mergeCell ref="B45:H45"/>
    <mergeCell ref="B58:H58"/>
    <mergeCell ref="B30:H30"/>
    <mergeCell ref="B31:H31"/>
    <mergeCell ref="B32:H32"/>
    <mergeCell ref="B33:H33"/>
    <mergeCell ref="B40:H40"/>
    <mergeCell ref="B41:H41"/>
    <mergeCell ref="B37:H37"/>
    <mergeCell ref="B49:H49"/>
    <mergeCell ref="B50:H50"/>
    <mergeCell ref="C4:H4"/>
    <mergeCell ref="B7:H7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29:H29"/>
    <mergeCell ref="B25:H25"/>
    <mergeCell ref="B26:H26"/>
    <mergeCell ref="B27:H27"/>
    <mergeCell ref="B28:H28"/>
    <mergeCell ref="B21:H21"/>
    <mergeCell ref="B22:H22"/>
    <mergeCell ref="B23:H23"/>
    <mergeCell ref="B24:H24"/>
    <mergeCell ref="B66:H66"/>
    <mergeCell ref="B67:H67"/>
    <mergeCell ref="B42:H42"/>
    <mergeCell ref="B59:H59"/>
    <mergeCell ref="B60:H60"/>
    <mergeCell ref="B61:H61"/>
    <mergeCell ref="B131:H131"/>
    <mergeCell ref="B134:H134"/>
    <mergeCell ref="B137:H137"/>
    <mergeCell ref="B106:H106"/>
    <mergeCell ref="B116:H116"/>
    <mergeCell ref="B119:H119"/>
    <mergeCell ref="B122:H122"/>
    <mergeCell ref="B125:H125"/>
    <mergeCell ref="B108:H108"/>
    <mergeCell ref="B103:H103"/>
    <mergeCell ref="B82:H82"/>
    <mergeCell ref="B83:H83"/>
    <mergeCell ref="B84:H84"/>
    <mergeCell ref="B85:H85"/>
    <mergeCell ref="B65:H65"/>
    <mergeCell ref="B55:H55"/>
    <mergeCell ref="B56:H56"/>
    <mergeCell ref="B51:H51"/>
    <mergeCell ref="B276:H276"/>
    <mergeCell ref="B202:H202"/>
    <mergeCell ref="B242:H242"/>
    <mergeCell ref="B140:H140"/>
    <mergeCell ref="B115:H115"/>
    <mergeCell ref="B114:H114"/>
    <mergeCell ref="B112:H112"/>
    <mergeCell ref="B111:H111"/>
    <mergeCell ref="B109:H109"/>
    <mergeCell ref="B132:H132"/>
    <mergeCell ref="B135:H135"/>
    <mergeCell ref="B138:H138"/>
    <mergeCell ref="B133:H133"/>
    <mergeCell ref="B136:H136"/>
    <mergeCell ref="B124:H124"/>
    <mergeCell ref="B127:H127"/>
    <mergeCell ref="B130:H130"/>
    <mergeCell ref="B126:H126"/>
    <mergeCell ref="B129:H129"/>
    <mergeCell ref="B128:H128"/>
    <mergeCell ref="B166:H166"/>
    <mergeCell ref="B141:H141"/>
    <mergeCell ref="B142:H142"/>
    <mergeCell ref="B145:H145"/>
  </mergeCells>
  <conditionalFormatting sqref="A267:A269 A167:A169">
    <cfRule type="expression" dxfId="25" priority="140" stopIfTrue="1">
      <formula>AND(COUNTIF($C$371:$C$65694, A167)+COUNTIF($C$330:$C$369, A167)+COUNTIF($C$319:$C$328, A167)+COUNTIF($C$283:$C$311, A167)+COUNTIF(#REF!, A167)+COUNTIF($C$7:$C$40, A167)+COUNTIF($C$3:$C$6, A167)+COUNTIF($C$69:$C$281, A167)+COUNTIF($C$316:$C$316, A167)&gt;1,NOT(ISBLANK(A167)))</formula>
    </cfRule>
  </conditionalFormatting>
  <conditionalFormatting sqref="A270:A275">
    <cfRule type="expression" dxfId="24" priority="169" stopIfTrue="1">
      <formula>AND(COUNTIF($C$251:$C$65587, A270)+COUNTIF($C$212:$C$249, A270)+COUNTIF($C$204:$C$210, A270)+COUNTIF($C$74:$C$197, A270)+COUNTIF(#REF!, A270)+COUNTIF($C$7:$C$36, A270)+COUNTIF($C$3:$C$6, A270)+COUNTIF($C$38:$C$73, A270)+COUNTIF(#REF!, A270)&gt;1,NOT(ISBLANK(A270)))</formula>
    </cfRule>
  </conditionalFormatting>
  <conditionalFormatting sqref="A253:A255 A174:A182 A197:A201 A203:A241 A243:A251 A257:A266 A184">
    <cfRule type="expression" dxfId="23" priority="363" stopIfTrue="1">
      <formula>AND(COUNTIF($B$24:$B$65673, A174)+COUNTIF($B$142:$B$171, A174)+COUNTIF($B$80:$B$141, A174)+COUNTIF($B$74:$B$79, A174)+COUNTIF(#REF!, A174)+COUNTIF($B$7:$B$36, A174)+COUNTIF($B$3:$B$6, A174)+COUNTIF($B$38:$B$73, A174)+COUNTIF(#REF!, A174)&gt;1,NOT(ISBLANK(A174)))</formula>
    </cfRule>
  </conditionalFormatting>
  <conditionalFormatting sqref="A170">
    <cfRule type="expression" dxfId="22" priority="716" stopIfTrue="1">
      <formula>AND(COUNTIF($C$353:$C$65694, A170)+COUNTIF($C$312:$C$351, A170)+COUNTIF($C$301:$C$310, A170)+COUNTIF($C$74:$C$293, A170)+COUNTIF(#REF!, A170)+COUNTIF($C$7:$C$36, A170)+COUNTIF($C$3:$C$6, A170)+COUNTIF($C$38:$C$73, A170)+COUNTIF($C$298:$C$298, A170)&gt;1,NOT(ISBLANK(A170)))</formula>
    </cfRule>
  </conditionalFormatting>
  <conditionalFormatting sqref="A166">
    <cfRule type="expression" dxfId="21" priority="717" stopIfTrue="1">
      <formula>AND(COUNTIF($B$61:$B$63, A166)+COUNTIF($B$65:$B$65695, A166)+COUNTIF(#REF!, A166)+COUNTIF($B$36:$B$59, A166)+COUNTIF($B$1:$B$5, A166)+COUNTIF($B$6:$B$34, A166)&gt;1,NOT(ISBLANK(A166)))</formula>
    </cfRule>
  </conditionalFormatting>
  <conditionalFormatting sqref="A171:A173">
    <cfRule type="expression" dxfId="20" priority="718" stopIfTrue="1">
      <formula>AND(COUNTIF($C$350:$C$65673, A171)+COUNTIF($C$309:$C$348, A171)+COUNTIF($C$298:$C$307, A171)+COUNTIF($C$269:$C$290, A171)+COUNTIF(#REF!, A171)+COUNTIF($C$7:$C$40, A171)+COUNTIF($C$3:$C$6, A171)+COUNTIF($C$69:$C$267, A171)+COUNTIF($C$295:$C$295, A171)&gt;1,NOT(ISBLANK(A171)))</formula>
    </cfRule>
  </conditionalFormatting>
  <conditionalFormatting sqref="A186:A187 A189:A196">
    <cfRule type="expression" dxfId="19" priority="719" stopIfTrue="1">
      <formula>AND(COUNTIF($B$290:$B$65655, A186)+COUNTIF($B$193:$B$288, A186)+COUNTIF($B$182:$B$191, A186)+COUNTIF($B$74:$B$79, A186)+COUNTIF(#REF!, A186)+COUNTIF($B$7:$B$36, A186)+COUNTIF($B$3:$B$6, A186)+COUNTIF($B$38:$B$73, A186)+COUNTIF($B$179:$B$179, A186)&gt;1,NOT(ISBLANK(A186)))</formula>
    </cfRule>
  </conditionalFormatting>
  <conditionalFormatting sqref="A185">
    <cfRule type="expression" dxfId="18" priority="721" stopIfTrue="1">
      <formula>AND(COUNTIF($C$332:$C$65655, A185)+COUNTIF($C$291:$C$330, A185)+COUNTIF($C$280:$C$289, A185)+COUNTIF($C$187:$C$275, A185)+COUNTIF(#REF!, A185)+COUNTIF($C$7:$C$40, A185)+COUNTIF($C$3:$C$6, A185)+COUNTIF($C$69:$C$185, A185)+COUNTIF($C$277:$C$277, A185)&gt;1,NOT(ISBLANK(A185)))</formula>
    </cfRule>
  </conditionalFormatting>
  <conditionalFormatting sqref="A188">
    <cfRule type="expression" dxfId="17" priority="722" stopIfTrue="1">
      <formula>AND(COUNTIF($B$289:$B$65654, A188)+COUNTIF($B$192:$B$287, A188)+COUNTIF($B$182:$B$190, A188)+COUNTIF($B$74:$B$79, A188)+COUNTIF(#REF!, A188)+COUNTIF($B$7:$B$36, A188)+COUNTIF($B$3:$B$6, A188)+COUNTIF($B$38:$B$73, A188)+COUNTIF($B$179:$B$179, A188)&gt;1,NOT(ISBLANK(A188)))</formula>
    </cfRule>
  </conditionalFormatting>
  <conditionalFormatting sqref="A25:A28 A30:A33">
    <cfRule type="expression" dxfId="16" priority="723" stopIfTrue="1">
      <formula>AND(COUNTIF($C$428:$C$65751, A25)+COUNTIF($C$387:$C$426, A25)+COUNTIF($C$376:$C$385, A25)+COUNTIF($C$340:$C$368, A25)+COUNTIF(#REF!, A25)+COUNTIF($C$7:$C$40, A25)+COUNTIF($C$3:$C$6, A25)+COUNTIF($C$277:$C$338, A25)+COUNTIF($C$373:$C$373, A25)&gt;1,NOT(ISBLANK(A25)))</formula>
    </cfRule>
  </conditionalFormatting>
  <conditionalFormatting sqref="A16 A24">
    <cfRule type="expression" dxfId="15" priority="725" stopIfTrue="1">
      <formula>AND(COUNTIF($B$402:$B$65773, A16)+COUNTIF($B$361:$B$400, A16)+COUNTIF($B$333:$B$359, A16)+COUNTIF($B$299:$B$304, A16)+COUNTIF(#REF!, A16)+COUNTIF($B$7:$B$277, A16)+COUNTIF($B$3:$B$6, A16)+COUNTIF($B$279:$B$298, A16)+COUNTIF(#REF!, A16)&gt;1,NOT(ISBLANK(A16)))</formula>
    </cfRule>
  </conditionalFormatting>
  <conditionalFormatting sqref="A18:A19 A21:A23">
    <cfRule type="expression" dxfId="14" priority="727" stopIfTrue="1">
      <formula>AND(COUNTIF($C$432:$C$65773, A18)+COUNTIF($C$391:$C$430, A18)+COUNTIF($C$380:$C$389, A18)+COUNTIF($C$299:$C$372, A18)+COUNTIF(#REF!, A18)+COUNTIF($C$7:$C$277, A18)+COUNTIF($C$3:$C$6, A18)+COUNTIF($C$279:$C$298, A18)+COUNTIF($C$377:$C$377, A18)&gt;1,NOT(ISBLANK(A18)))</formula>
    </cfRule>
  </conditionalFormatting>
  <conditionalFormatting sqref="A20">
    <cfRule type="expression" dxfId="13" priority="729" stopIfTrue="1">
      <formula>AND(COUNTIF($B$286:$B$288, A20)+COUNTIF($B$290:$B$65774, A20)+COUNTIF(#REF!, A20)+COUNTIF($B$277:$B$284, A20)+COUNTIF($B$1:$B$5, A20)+COUNTIF($B$6:$B$275, A20)&gt;1,NOT(ISBLANK(A20)))</formula>
    </cfRule>
  </conditionalFormatting>
  <conditionalFormatting sqref="A34:A35">
    <cfRule type="expression" dxfId="12" priority="730" stopIfTrue="1">
      <formula>AND(COUNTIF($B$370:$B$65751, A34)+COUNTIF($B$23:$B$368, A34)+COUNTIF($B$283:$B$310, A34)+COUNTIF($B$277:$B$282, A34)+COUNTIF(#REF!, A34)+COUNTIF($B$7:$B$36, A34)+COUNTIF($B$3:$B$6, A34)+COUNTIF($B$39:$B$275, A34)+COUNTIF(#REF!, A34)&gt;1,NOT(ISBLANK(A34)))</formula>
    </cfRule>
  </conditionalFormatting>
  <conditionalFormatting sqref="A36">
    <cfRule type="expression" dxfId="11" priority="731" stopIfTrue="1">
      <formula>AND(COUNTIF($B$380:$B$65751, A36)+COUNTIF($B$339:$B$378, A36)+COUNTIF($B$311:$B$337, A36)+COUNTIF($B$277:$B$282, A36)+COUNTIF(#REF!, A36)+COUNTIF($B$7:$B$36, A36)+COUNTIF($B$3:$B$6, A36)+COUNTIF($B$39:$B$275, A36)+COUNTIF(#REF!, A36)&gt;1,NOT(ISBLANK(A36)))</formula>
    </cfRule>
  </conditionalFormatting>
  <conditionalFormatting sqref="A39:A40 A37">
    <cfRule type="expression" dxfId="10" priority="732" stopIfTrue="1">
      <formula>AND(COUNTIF($B$333:$B$65751, A37)+COUNTIF($B$311:$B$325, A37)+COUNTIF($B$283:$B$310, A37)+COUNTIF($B$277:$B$282, A37)+COUNTIF(#REF!, A37)+COUNTIF($B$7:$B$36, A37)+COUNTIF($B$3:$B$6, A37)+COUNTIF($B$39:$B$275, A37)+COUNTIF(#REF!, A37)&gt;1,NOT(ISBLANK(A37)))</formula>
    </cfRule>
  </conditionalFormatting>
  <conditionalFormatting sqref="A41">
    <cfRule type="expression" dxfId="9" priority="734" stopIfTrue="1">
      <formula>AND(COUNTIF($C$427:$C$65750, A41)+COUNTIF($C$386:$C$425, A41)+COUNTIF($C$375:$C$384, A41)+COUNTIF($C$339:$C$367, A41)+COUNTIF(#REF!, A41)+COUNTIF($C$7:$C$40, A41)+COUNTIF($C$3:$C$6, A41)+COUNTIF($C$277:$C$337, A41)+COUNTIF($C$372:$C$372, A41)&gt;1,NOT(ISBLANK(A41)))</formula>
    </cfRule>
  </conditionalFormatting>
  <conditionalFormatting sqref="A29">
    <cfRule type="expression" dxfId="8" priority="735" stopIfTrue="1">
      <formula>AND(COUNTIF($C$414:$C$65755, A29)+COUNTIF($C$373:$C$412, A29)+COUNTIF($C$362:$C$371, A29)+COUNTIF($C$281:$C$354, A29)+COUNTIF(#REF!, A29)+COUNTIF($C$7:$C$40, A29)+COUNTIF($C$3:$C$6, A29)+COUNTIF($C$59:$C$280, A29)+COUNTIF($C$359:$C$359, A29)&gt;1,NOT(ISBLANK(A29)))</formula>
    </cfRule>
  </conditionalFormatting>
  <conditionalFormatting sqref="A42">
    <cfRule type="expression" dxfId="7" priority="736" stopIfTrue="1">
      <formula>AND(COUNTIF($B$332:$B$65750, A42)+COUNTIF($B$310:$B$324, A42)+COUNTIF($B$282:$B$309, A42)+COUNTIF($B$277:$B$281, A42)+COUNTIF(#REF!, A42)+COUNTIF($B$7:$B$36, A42)+COUNTIF($B$3:$B$6, A42)+COUNTIF($B$38:$B$275, A42)+COUNTIF(#REF!, A42)&gt;1,NOT(ISBLANK(A42)))</formula>
    </cfRule>
  </conditionalFormatting>
  <conditionalFormatting sqref="A66:A68 A71:A72 A59:A64">
    <cfRule type="expression" dxfId="6" priority="737" stopIfTrue="1">
      <formula>AND(COUNTIF($B$312:$B$65730, A59)+COUNTIF($B$290:$B$304, A59)+COUNTIF($B$94:$B$289, A59)+COUNTIF($B$74:$B$93, A59)+COUNTIF(#REF!, A59)+COUNTIF($B$7:$B$36, A59)+COUNTIF($B$3:$B$6, A59)+COUNTIF($B$38:$B$73, A59)+COUNTIF(#REF!, A59)&gt;1,NOT(ISBLANK(A59)))</formula>
    </cfRule>
  </conditionalFormatting>
  <conditionalFormatting sqref="A73:A80">
    <cfRule type="expression" dxfId="5" priority="740" stopIfTrue="1">
      <formula>AND(COUNTIF($B$339:$B$65720, A73)+COUNTIF($B$23:$B$337, A73)+COUNTIF($B$80:$B$279, A73)+COUNTIF($B$74:$B$79, A73)+COUNTIF(#REF!, A73)+COUNTIF($B$7:$B$36, A73)+COUNTIF($B$3:$B$6, A73)+COUNTIF($B$38:$B$73, A73)+COUNTIF(#REF!, A73)&gt;1,NOT(ISBLANK(A73)))</formula>
    </cfRule>
  </conditionalFormatting>
  <conditionalFormatting sqref="A81 A86:A93">
    <cfRule type="expression" dxfId="4" priority="741" stopIfTrue="1">
      <formula>AND(COUNTIF($B$61:$B$63, A81)+COUNTIF($B$65:$B$65721, A81)+COUNTIF(#REF!, A81)+COUNTIF($B$36:$B$59, A81)+COUNTIF($B$1:$B$5, A81)+COUNTIF($B$6:$B$34, A81)&gt;1,NOT(ISBLANK(A81)))</formula>
    </cfRule>
  </conditionalFormatting>
  <conditionalFormatting sqref="A94:A165">
    <cfRule type="expression" dxfId="3" priority="743" stopIfTrue="1">
      <formula>AND(COUNTIF(#REF!, A94)+COUNTIF($B$68:$B$65695, A94)+COUNTIF($A$36:$A$36, A94)+COUNTIF($B$38:$B$66, A94)+COUNTIF($B$1:$B$5, A94)+COUNTIF($B$6:$B$34, A94)&gt;1,NOT(ISBLANK(A94)))</formula>
    </cfRule>
  </conditionalFormatting>
  <pageMargins left="0.39370078740157483" right="0.19685039370078741" top="0.55118110236220474" bottom="0.31496062992125984" header="0.31496062992125984" footer="0.31496062992125984"/>
  <pageSetup paperSize="9" scale="97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90" stopIfTrue="1" id="{3235B6C2-2C9A-4941-B260-41B84CF28DD0}">
            <xm:f>AND(COUNTIF(Dijagnostika!$B$90:$B$92, Dijagnostika!B43)+COUNTIF(Dijagnostika!$B$94:$B$65598, Dijagnostika!B43)+COUNTIF(Dijagnostika!#REF!, Dijagnostika!B43)+COUNTIF(Dijagnostika!$B$78:$B$88, Dijagnostika!B43)+COUNTIF(Dijagnostika!$B$1:$B$5, Dijagnostika!B43)+COUNTIF(Dijagnostika!$B$6:$B$73, Dijagnostika!B43)&gt;1,NOT(ISBLANK(Dijagnostika!B43)))</xm:f>
            <x14:dxf>
              <font>
                <color indexed="20"/>
              </font>
              <fill>
                <patternFill>
                  <bgColor indexed="45"/>
                </patternFill>
              </fill>
            </x14:dxf>
          </x14:cfRule>
          <xm:sqref>A43:A58 A82:A85</xm:sqref>
        </x14:conditionalFormatting>
        <x14:conditionalFormatting xmlns:xm="http://schemas.microsoft.com/office/excel/2006/main">
          <x14:cfRule type="expression" priority="2" stopIfTrue="1" id="{3B7ACFE1-7598-4660-8477-B37F2F7F9695}">
            <xm:f>AND(COUNTIF(Usluge!$C$207:$C$65530, Usluge!B184)+COUNTIF(Usluge!$C$166:$C$205, Usluge!B184)+COUNTIF(Usluge!$C$155:$C$164, Usluge!B184)+COUNTIF(Usluge!$C$119:$C$147, Usluge!B184)+COUNTIF(Usluge!#REF!, Usluge!B184)+COUNTIF(Usluge!$C$7:$C$40, Usluge!B184)+COUNTIF(Usluge!$C$3:$C$6, Usluge!B184)+COUNTIF(Usluge!$C$54:$C$117, Usluge!B184)+COUNTIF(Usluge!$C$152:$C$152, Usluge!B184)&gt;1,NOT(ISBLANK(Usluge!B184)))</xm:f>
            <x14:dxf>
              <font>
                <color indexed="20"/>
              </font>
              <fill>
                <patternFill>
                  <bgColor indexed="45"/>
                </patternFill>
              </fill>
            </x14:dxf>
          </x14:cfRule>
          <xm:sqref>A183</xm:sqref>
        </x14:conditionalFormatting>
        <x14:conditionalFormatting xmlns:xm="http://schemas.microsoft.com/office/excel/2006/main">
          <x14:cfRule type="expression" priority="1" stopIfTrue="1" id="{D4A14359-C89C-4936-861C-E863B0401CDB}">
            <xm:f>AND(COUNTIF(Usluge!$C$189:$C$65530, Usluge!B277)+COUNTIF(Usluge!$C$148:$C$187, Usluge!B277)+COUNTIF(Usluge!$C$137:$C$146, Usluge!B277)+COUNTIF(Usluge!$C$59:$C$129, Usluge!B277)+COUNTIF(Usluge!#REF!, Usluge!B277)+COUNTIF(Usluge!$C$7:$C$36, Usluge!B277)+COUNTIF(Usluge!$C$3:$C$6, Usluge!B277)+COUNTIF(Usluge!$C$38:$C$58, Usluge!B277)+COUNTIF(Usluge!$C$134:$C$134, Usluge!B277)&gt;1,NOT(ISBLANK(Usluge!B277)))</xm:f>
            <x14:dxf>
              <font>
                <color indexed="20"/>
              </font>
              <fill>
                <patternFill>
                  <bgColor indexed="45"/>
                </patternFill>
              </fill>
            </x14:dxf>
          </x14:cfRule>
          <xm:sqref>A276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view="pageBreakPreview" zoomScaleNormal="100" zoomScaleSheetLayoutView="100" workbookViewId="0"/>
  </sheetViews>
  <sheetFormatPr defaultRowHeight="12.75"/>
  <cols>
    <col min="1" max="1" width="21.5703125" style="27" customWidth="1"/>
    <col min="2" max="2" width="9.140625" style="27"/>
    <col min="3" max="3" width="5.85546875" style="27" customWidth="1"/>
    <col min="4" max="4" width="8" style="27" customWidth="1"/>
    <col min="5" max="5" width="5.85546875" style="26" customWidth="1"/>
    <col min="6" max="7" width="6.28515625" style="26" customWidth="1"/>
    <col min="8" max="8" width="6" style="26" customWidth="1"/>
    <col min="9" max="9" width="5.85546875" style="26" customWidth="1"/>
    <col min="10" max="10" width="6" style="26" customWidth="1"/>
    <col min="11" max="11" width="6.7109375" style="26" customWidth="1"/>
    <col min="12" max="12" width="6.42578125" style="26" customWidth="1"/>
    <col min="13" max="13" width="5.85546875" style="27" customWidth="1"/>
    <col min="14" max="14" width="6.28515625" style="27" customWidth="1"/>
    <col min="15" max="15" width="6.7109375" style="27" customWidth="1"/>
    <col min="16" max="16" width="5.7109375" style="19" customWidth="1"/>
    <col min="17" max="18" width="6.7109375" style="19" customWidth="1"/>
    <col min="19" max="16384" width="9.140625" style="19"/>
  </cols>
  <sheetData>
    <row r="1" spans="1:23" s="15" customFormat="1" ht="15.75">
      <c r="A1" s="134"/>
      <c r="B1" s="135" t="s">
        <v>141</v>
      </c>
      <c r="C1" s="126" t="str">
        <f>Kadar.ode.!C1</f>
        <v>Институт за лечење и рехабилитацију "Нишка Бања"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2"/>
      <c r="O1" s="17"/>
      <c r="P1" s="17"/>
      <c r="Q1" s="17"/>
      <c r="R1" s="41"/>
      <c r="S1" s="17"/>
      <c r="T1" s="41"/>
      <c r="W1" s="18"/>
    </row>
    <row r="2" spans="1:23" s="15" customFormat="1" ht="15.75">
      <c r="A2" s="134"/>
      <c r="B2" s="135" t="s">
        <v>142</v>
      </c>
      <c r="C2" s="126" t="str">
        <f>Kadar.ode.!C2</f>
        <v>07210582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2"/>
      <c r="O2" s="17"/>
      <c r="P2" s="17"/>
      <c r="Q2" s="17"/>
      <c r="R2" s="41"/>
      <c r="S2" s="17"/>
      <c r="T2" s="41"/>
      <c r="W2" s="18"/>
    </row>
    <row r="3" spans="1:23" s="15" customFormat="1" ht="15.75">
      <c r="A3" s="134"/>
      <c r="B3" s="135" t="s">
        <v>143</v>
      </c>
      <c r="C3" s="126" t="str">
        <f>Kadar.ode.!C3</f>
        <v>01.01.2023.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2"/>
      <c r="O3" s="17"/>
      <c r="P3" s="17"/>
      <c r="Q3" s="17"/>
      <c r="R3" s="41"/>
      <c r="S3" s="17"/>
      <c r="T3" s="41"/>
      <c r="W3" s="18"/>
    </row>
    <row r="4" spans="1:23" s="15" customFormat="1" ht="15.75">
      <c r="A4" s="134"/>
      <c r="B4" s="135" t="s">
        <v>295</v>
      </c>
      <c r="C4" s="127" t="s">
        <v>241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3"/>
      <c r="O4" s="17"/>
      <c r="P4" s="17"/>
      <c r="Q4" s="17"/>
      <c r="R4" s="41"/>
      <c r="S4" s="17"/>
      <c r="T4" s="41"/>
      <c r="W4" s="18"/>
    </row>
    <row r="5" spans="1:23" s="15" customFormat="1" ht="10.5" customHeight="1">
      <c r="A5" s="61"/>
      <c r="C5" s="94"/>
      <c r="F5" s="28"/>
      <c r="G5" s="28"/>
      <c r="H5" s="28"/>
      <c r="I5" s="28"/>
      <c r="J5" s="28"/>
      <c r="K5" s="28"/>
      <c r="L5" s="28"/>
      <c r="M5" s="28"/>
      <c r="O5" s="17"/>
      <c r="P5" s="17"/>
      <c r="Q5" s="17"/>
      <c r="R5" s="41"/>
      <c r="S5" s="17"/>
      <c r="T5" s="41"/>
      <c r="W5" s="18"/>
    </row>
    <row r="6" spans="1:23" ht="55.5" customHeight="1">
      <c r="A6" s="719" t="s">
        <v>53</v>
      </c>
      <c r="B6" s="718" t="s">
        <v>149</v>
      </c>
      <c r="C6" s="718" t="s">
        <v>29</v>
      </c>
      <c r="D6" s="718" t="s">
        <v>30</v>
      </c>
      <c r="E6" s="718" t="s">
        <v>151</v>
      </c>
      <c r="F6" s="718"/>
      <c r="G6" s="718"/>
      <c r="H6" s="718"/>
      <c r="I6" s="718"/>
      <c r="J6" s="718"/>
      <c r="K6" s="718"/>
      <c r="L6" s="718"/>
      <c r="M6" s="718"/>
      <c r="N6" s="718"/>
      <c r="O6" s="718"/>
      <c r="P6" s="718" t="s">
        <v>148</v>
      </c>
      <c r="Q6" s="718"/>
      <c r="R6" s="718"/>
    </row>
    <row r="7" spans="1:23" s="46" customFormat="1" ht="88.5" customHeight="1">
      <c r="A7" s="719"/>
      <c r="B7" s="718"/>
      <c r="C7" s="718"/>
      <c r="D7" s="718"/>
      <c r="E7" s="71" t="s">
        <v>131</v>
      </c>
      <c r="F7" s="172" t="s">
        <v>144</v>
      </c>
      <c r="G7" s="172" t="s">
        <v>145</v>
      </c>
      <c r="H7" s="71" t="s">
        <v>159</v>
      </c>
      <c r="I7" s="71" t="s">
        <v>160</v>
      </c>
      <c r="J7" s="71" t="s">
        <v>152</v>
      </c>
      <c r="K7" s="71" t="s">
        <v>153</v>
      </c>
      <c r="L7" s="71" t="s">
        <v>154</v>
      </c>
      <c r="M7" s="71" t="s">
        <v>132</v>
      </c>
      <c r="N7" s="71" t="s">
        <v>155</v>
      </c>
      <c r="O7" s="71" t="s">
        <v>156</v>
      </c>
      <c r="P7" s="71" t="s">
        <v>126</v>
      </c>
      <c r="Q7" s="71" t="s">
        <v>127</v>
      </c>
      <c r="R7" s="71" t="s">
        <v>128</v>
      </c>
    </row>
    <row r="8" spans="1:23" ht="12" customHeight="1">
      <c r="A8" s="75" t="s">
        <v>130</v>
      </c>
      <c r="B8" s="75"/>
      <c r="C8" s="75"/>
      <c r="D8" s="75"/>
      <c r="E8" s="77"/>
      <c r="F8" s="77"/>
      <c r="G8" s="77"/>
      <c r="H8" s="70"/>
      <c r="I8" s="76">
        <f t="shared" ref="I8:I17" si="0">E8-H8</f>
        <v>0</v>
      </c>
      <c r="J8" s="77"/>
      <c r="K8" s="70"/>
      <c r="L8" s="76">
        <f t="shared" ref="L8:L17" si="1">J8-K8</f>
        <v>0</v>
      </c>
      <c r="M8" s="63"/>
      <c r="N8" s="70"/>
      <c r="O8" s="76">
        <f t="shared" ref="O8:O17" si="2">M8-N8</f>
        <v>0</v>
      </c>
      <c r="P8" s="78"/>
      <c r="Q8" s="78"/>
      <c r="R8" s="78"/>
    </row>
    <row r="9" spans="1:23" ht="12" customHeight="1">
      <c r="A9" s="75"/>
      <c r="B9" s="75"/>
      <c r="C9" s="75"/>
      <c r="D9" s="75"/>
      <c r="E9" s="63"/>
      <c r="F9" s="77"/>
      <c r="G9" s="77"/>
      <c r="H9" s="70"/>
      <c r="I9" s="76">
        <f t="shared" si="0"/>
        <v>0</v>
      </c>
      <c r="J9" s="77"/>
      <c r="K9" s="70"/>
      <c r="L9" s="76">
        <f t="shared" si="1"/>
        <v>0</v>
      </c>
      <c r="M9" s="63"/>
      <c r="N9" s="70"/>
      <c r="O9" s="76">
        <f t="shared" si="2"/>
        <v>0</v>
      </c>
      <c r="P9" s="78"/>
      <c r="Q9" s="78"/>
      <c r="R9" s="78"/>
    </row>
    <row r="10" spans="1:23" ht="12" customHeight="1">
      <c r="A10" s="136"/>
      <c r="B10" s="75"/>
      <c r="C10" s="75"/>
      <c r="D10" s="75"/>
      <c r="E10" s="63"/>
      <c r="F10" s="77"/>
      <c r="G10" s="77"/>
      <c r="H10" s="70"/>
      <c r="I10" s="76">
        <f t="shared" si="0"/>
        <v>0</v>
      </c>
      <c r="J10" s="77"/>
      <c r="K10" s="70"/>
      <c r="L10" s="76">
        <f t="shared" si="1"/>
        <v>0</v>
      </c>
      <c r="M10" s="63"/>
      <c r="N10" s="70"/>
      <c r="O10" s="76">
        <f t="shared" si="2"/>
        <v>0</v>
      </c>
      <c r="P10" s="78"/>
      <c r="Q10" s="78"/>
      <c r="R10" s="78"/>
    </row>
    <row r="11" spans="1:23" ht="12" customHeight="1">
      <c r="A11" s="75"/>
      <c r="B11" s="75"/>
      <c r="C11" s="75"/>
      <c r="D11" s="75"/>
      <c r="E11" s="75"/>
      <c r="F11" s="173"/>
      <c r="G11" s="173"/>
      <c r="H11" s="70"/>
      <c r="I11" s="76">
        <f t="shared" si="0"/>
        <v>0</v>
      </c>
      <c r="J11" s="75"/>
      <c r="K11" s="70"/>
      <c r="L11" s="76">
        <f t="shared" si="1"/>
        <v>0</v>
      </c>
      <c r="M11" s="75"/>
      <c r="N11" s="70"/>
      <c r="O11" s="76">
        <f t="shared" si="2"/>
        <v>0</v>
      </c>
      <c r="P11" s="78"/>
      <c r="Q11" s="78"/>
      <c r="R11" s="78"/>
    </row>
    <row r="12" spans="1:23" ht="12" customHeight="1">
      <c r="A12" s="75"/>
      <c r="B12" s="75"/>
      <c r="C12" s="75"/>
      <c r="D12" s="75"/>
      <c r="E12" s="75"/>
      <c r="F12" s="173"/>
      <c r="G12" s="173"/>
      <c r="H12" s="70"/>
      <c r="I12" s="76">
        <f t="shared" si="0"/>
        <v>0</v>
      </c>
      <c r="J12" s="75"/>
      <c r="K12" s="70"/>
      <c r="L12" s="76">
        <f t="shared" si="1"/>
        <v>0</v>
      </c>
      <c r="M12" s="75"/>
      <c r="N12" s="70"/>
      <c r="O12" s="76">
        <f t="shared" si="2"/>
        <v>0</v>
      </c>
      <c r="P12" s="78"/>
      <c r="Q12" s="78"/>
      <c r="R12" s="78"/>
    </row>
    <row r="13" spans="1:23" ht="12" customHeight="1">
      <c r="A13" s="75"/>
      <c r="B13" s="75"/>
      <c r="C13" s="75"/>
      <c r="D13" s="75"/>
      <c r="E13" s="75"/>
      <c r="F13" s="173"/>
      <c r="G13" s="173"/>
      <c r="H13" s="70"/>
      <c r="I13" s="76">
        <f t="shared" si="0"/>
        <v>0</v>
      </c>
      <c r="J13" s="75"/>
      <c r="K13" s="70"/>
      <c r="L13" s="76">
        <f t="shared" si="1"/>
        <v>0</v>
      </c>
      <c r="M13" s="75"/>
      <c r="N13" s="70"/>
      <c r="O13" s="76">
        <f t="shared" si="2"/>
        <v>0</v>
      </c>
      <c r="P13" s="78"/>
      <c r="Q13" s="78"/>
      <c r="R13" s="78"/>
    </row>
    <row r="14" spans="1:23" ht="12" customHeight="1">
      <c r="A14" s="75"/>
      <c r="B14" s="75"/>
      <c r="C14" s="75"/>
      <c r="D14" s="75"/>
      <c r="E14" s="75"/>
      <c r="F14" s="173"/>
      <c r="G14" s="173"/>
      <c r="H14" s="70"/>
      <c r="I14" s="76">
        <f t="shared" si="0"/>
        <v>0</v>
      </c>
      <c r="J14" s="75"/>
      <c r="K14" s="70"/>
      <c r="L14" s="76">
        <f t="shared" si="1"/>
        <v>0</v>
      </c>
      <c r="M14" s="75"/>
      <c r="N14" s="70"/>
      <c r="O14" s="76">
        <f t="shared" si="2"/>
        <v>0</v>
      </c>
      <c r="P14" s="78"/>
      <c r="Q14" s="78"/>
      <c r="R14" s="78"/>
    </row>
    <row r="15" spans="1:23" ht="12" customHeight="1">
      <c r="A15" s="75"/>
      <c r="B15" s="75"/>
      <c r="C15" s="75"/>
      <c r="D15" s="75"/>
      <c r="E15" s="75"/>
      <c r="F15" s="173"/>
      <c r="G15" s="173"/>
      <c r="H15" s="70"/>
      <c r="I15" s="76">
        <f t="shared" si="0"/>
        <v>0</v>
      </c>
      <c r="J15" s="75"/>
      <c r="K15" s="70"/>
      <c r="L15" s="76">
        <f t="shared" si="1"/>
        <v>0</v>
      </c>
      <c r="M15" s="75"/>
      <c r="N15" s="70"/>
      <c r="O15" s="76">
        <f t="shared" si="2"/>
        <v>0</v>
      </c>
      <c r="P15" s="78"/>
      <c r="Q15" s="78"/>
      <c r="R15" s="78"/>
    </row>
    <row r="16" spans="1:23" ht="12" customHeight="1">
      <c r="A16" s="75"/>
      <c r="B16" s="75"/>
      <c r="C16" s="75"/>
      <c r="D16" s="75"/>
      <c r="E16" s="75"/>
      <c r="F16" s="173"/>
      <c r="G16" s="173"/>
      <c r="H16" s="70"/>
      <c r="I16" s="76">
        <f t="shared" si="0"/>
        <v>0</v>
      </c>
      <c r="J16" s="75"/>
      <c r="K16" s="70"/>
      <c r="L16" s="76">
        <f t="shared" si="1"/>
        <v>0</v>
      </c>
      <c r="M16" s="75"/>
      <c r="N16" s="70"/>
      <c r="O16" s="76">
        <f t="shared" si="2"/>
        <v>0</v>
      </c>
      <c r="P16" s="78"/>
      <c r="Q16" s="78"/>
      <c r="R16" s="78"/>
    </row>
    <row r="17" spans="1:18" ht="12" customHeight="1">
      <c r="A17" s="75"/>
      <c r="B17" s="75"/>
      <c r="C17" s="75"/>
      <c r="D17" s="75"/>
      <c r="E17" s="75"/>
      <c r="F17" s="173"/>
      <c r="G17" s="173"/>
      <c r="H17" s="70"/>
      <c r="I17" s="76">
        <f t="shared" si="0"/>
        <v>0</v>
      </c>
      <c r="J17" s="75"/>
      <c r="K17" s="70"/>
      <c r="L17" s="76">
        <f t="shared" si="1"/>
        <v>0</v>
      </c>
      <c r="M17" s="75"/>
      <c r="N17" s="70"/>
      <c r="O17" s="76">
        <f t="shared" si="2"/>
        <v>0</v>
      </c>
      <c r="P17" s="78"/>
      <c r="Q17" s="78"/>
      <c r="R17" s="78"/>
    </row>
    <row r="18" spans="1:18" s="47" customFormat="1" ht="12" customHeight="1">
      <c r="A18" s="159" t="s">
        <v>2</v>
      </c>
      <c r="B18" s="159"/>
      <c r="C18" s="159"/>
      <c r="D18" s="159"/>
      <c r="E18" s="159">
        <f t="shared" ref="E18:R18" si="3">SUM(E8:E17)</f>
        <v>0</v>
      </c>
      <c r="F18" s="159">
        <f t="shared" si="3"/>
        <v>0</v>
      </c>
      <c r="G18" s="159">
        <f t="shared" si="3"/>
        <v>0</v>
      </c>
      <c r="H18" s="159">
        <f t="shared" si="3"/>
        <v>0</v>
      </c>
      <c r="I18" s="159">
        <f t="shared" si="3"/>
        <v>0</v>
      </c>
      <c r="J18" s="159">
        <f t="shared" si="3"/>
        <v>0</v>
      </c>
      <c r="K18" s="159">
        <f t="shared" si="3"/>
        <v>0</v>
      </c>
      <c r="L18" s="159">
        <f t="shared" si="3"/>
        <v>0</v>
      </c>
      <c r="M18" s="159">
        <f t="shared" si="3"/>
        <v>0</v>
      </c>
      <c r="N18" s="159">
        <f t="shared" si="3"/>
        <v>0</v>
      </c>
      <c r="O18" s="159">
        <f t="shared" si="3"/>
        <v>0</v>
      </c>
      <c r="P18" s="159">
        <f t="shared" si="3"/>
        <v>0</v>
      </c>
      <c r="Q18" s="159">
        <f t="shared" si="3"/>
        <v>0</v>
      </c>
      <c r="R18" s="159">
        <f t="shared" si="3"/>
        <v>0</v>
      </c>
    </row>
    <row r="19" spans="1:18">
      <c r="A19" s="74" t="s">
        <v>150</v>
      </c>
    </row>
    <row r="20" spans="1:18" s="32" customFormat="1" ht="27" customHeight="1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</row>
    <row r="21" spans="1:18" s="32" customFormat="1" ht="17.25" customHeight="1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</row>
    <row r="22" spans="1:18">
      <c r="A22" s="68"/>
      <c r="B22" s="68"/>
      <c r="C22" s="68"/>
      <c r="D22" s="68"/>
      <c r="E22" s="69"/>
      <c r="F22" s="69"/>
      <c r="G22" s="69"/>
      <c r="H22" s="69"/>
      <c r="I22" s="69"/>
      <c r="J22" s="69"/>
      <c r="K22" s="69"/>
      <c r="L22" s="69"/>
      <c r="M22" s="68"/>
      <c r="N22" s="68"/>
      <c r="O22" s="68"/>
      <c r="R22" s="59"/>
    </row>
    <row r="23" spans="1:18">
      <c r="A23" s="68"/>
      <c r="B23" s="68"/>
      <c r="C23" s="68"/>
      <c r="D23" s="68"/>
      <c r="E23" s="69"/>
      <c r="F23" s="69"/>
      <c r="G23" s="69"/>
      <c r="H23" s="69"/>
      <c r="I23" s="69"/>
      <c r="J23" s="69"/>
      <c r="K23" s="69"/>
      <c r="L23" s="69"/>
      <c r="M23" s="68"/>
      <c r="N23" s="68"/>
      <c r="O23" s="68"/>
    </row>
    <row r="24" spans="1:18">
      <c r="A24" s="68"/>
      <c r="B24" s="68"/>
      <c r="C24" s="68"/>
      <c r="D24" s="68"/>
      <c r="E24" s="69"/>
      <c r="F24" s="69"/>
      <c r="G24" s="69"/>
      <c r="H24" s="69"/>
      <c r="I24" s="69"/>
      <c r="J24" s="69"/>
      <c r="K24" s="69"/>
      <c r="L24" s="69"/>
      <c r="M24" s="68"/>
      <c r="N24" s="68"/>
      <c r="O24" s="68"/>
    </row>
  </sheetData>
  <mergeCells count="6">
    <mergeCell ref="P6:R6"/>
    <mergeCell ref="C6:C7"/>
    <mergeCell ref="D6:D7"/>
    <mergeCell ref="A6:A7"/>
    <mergeCell ref="B6:B7"/>
    <mergeCell ref="E6:O6"/>
  </mergeCells>
  <phoneticPr fontId="17" type="noConversion"/>
  <pageMargins left="0.43307086614173229" right="0.23622047244094491" top="0.55118110236220474" bottom="0.35433070866141736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view="pageBreakPreview" zoomScaleNormal="100" zoomScaleSheetLayoutView="100" workbookViewId="0">
      <selection activeCell="R3" sqref="R3"/>
    </sheetView>
  </sheetViews>
  <sheetFormatPr defaultRowHeight="15.75"/>
  <cols>
    <col min="1" max="1" width="30.42578125" style="15" customWidth="1"/>
    <col min="2" max="2" width="6.7109375" style="18" customWidth="1"/>
    <col min="3" max="3" width="5" style="18" customWidth="1"/>
    <col min="4" max="8" width="5.28515625" style="18" customWidth="1"/>
    <col min="9" max="9" width="5.28515625" style="20" customWidth="1"/>
    <col min="10" max="10" width="4.5703125" style="20" customWidth="1"/>
    <col min="11" max="11" width="4.85546875" style="15" customWidth="1"/>
    <col min="12" max="12" width="5.28515625" style="18" customWidth="1"/>
    <col min="13" max="14" width="5.28515625" style="15" customWidth="1"/>
    <col min="15" max="15" width="4.7109375" style="15" customWidth="1"/>
    <col min="16" max="16" width="4.85546875" style="15" customWidth="1"/>
    <col min="17" max="23" width="5.28515625" style="15" customWidth="1"/>
    <col min="24" max="16384" width="9.140625" style="15"/>
  </cols>
  <sheetData>
    <row r="1" spans="1:23">
      <c r="A1" s="134"/>
      <c r="B1" s="135" t="s">
        <v>141</v>
      </c>
      <c r="C1" s="126" t="str">
        <f>Kadar.ode.!C1</f>
        <v>Институт за лечење и рехабилитацију "Нишка Бања"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208"/>
      <c r="Q1" s="643"/>
      <c r="R1" s="644"/>
    </row>
    <row r="2" spans="1:23">
      <c r="A2" s="134"/>
      <c r="B2" s="135" t="s">
        <v>142</v>
      </c>
      <c r="C2" s="126" t="str">
        <f>Kadar.ode.!C2</f>
        <v>07210582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208"/>
      <c r="Q2" s="208"/>
      <c r="R2" s="210"/>
    </row>
    <row r="3" spans="1:23">
      <c r="A3" s="134"/>
      <c r="B3" s="135" t="s">
        <v>143</v>
      </c>
      <c r="C3" s="126" t="str">
        <f>Kadar.ode.!C3</f>
        <v>01.01.2023.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208"/>
      <c r="Q3" s="208"/>
      <c r="R3" s="210"/>
    </row>
    <row r="4" spans="1:23">
      <c r="A4" s="134"/>
      <c r="B4" s="135" t="s">
        <v>296</v>
      </c>
      <c r="C4" s="127" t="s">
        <v>242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209"/>
      <c r="Q4" s="208"/>
      <c r="R4" s="210"/>
    </row>
    <row r="5" spans="1:23" ht="9" customHeight="1">
      <c r="A5" s="61"/>
      <c r="B5" s="15"/>
      <c r="C5" s="60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23" ht="45.75" customHeight="1">
      <c r="A6" s="721" t="s">
        <v>239</v>
      </c>
      <c r="B6" s="722" t="s">
        <v>31</v>
      </c>
      <c r="C6" s="712" t="s">
        <v>138</v>
      </c>
      <c r="D6" s="720" t="s">
        <v>151</v>
      </c>
      <c r="E6" s="720"/>
      <c r="F6" s="720"/>
      <c r="G6" s="720"/>
      <c r="H6" s="720"/>
      <c r="I6" s="720"/>
      <c r="J6" s="720"/>
      <c r="K6" s="720"/>
      <c r="L6" s="720"/>
      <c r="M6" s="720"/>
      <c r="N6" s="720"/>
      <c r="O6" s="720"/>
      <c r="P6" s="720"/>
      <c r="Q6" s="720"/>
      <c r="R6" s="720"/>
      <c r="S6" s="720"/>
      <c r="T6" s="720" t="s">
        <v>148</v>
      </c>
      <c r="U6" s="720"/>
      <c r="V6" s="720"/>
      <c r="W6" s="720"/>
    </row>
    <row r="7" spans="1:23" s="48" customFormat="1" ht="66" customHeight="1">
      <c r="A7" s="721"/>
      <c r="B7" s="722"/>
      <c r="C7" s="712"/>
      <c r="D7" s="250" t="s">
        <v>131</v>
      </c>
      <c r="E7" s="250" t="s">
        <v>161</v>
      </c>
      <c r="F7" s="248" t="s">
        <v>144</v>
      </c>
      <c r="G7" s="248" t="s">
        <v>145</v>
      </c>
      <c r="H7" s="250" t="s">
        <v>247</v>
      </c>
      <c r="I7" s="149" t="s">
        <v>56</v>
      </c>
      <c r="J7" s="248" t="s">
        <v>248</v>
      </c>
      <c r="K7" s="150" t="s">
        <v>63</v>
      </c>
      <c r="L7" s="150" t="s">
        <v>162</v>
      </c>
      <c r="M7" s="150" t="s">
        <v>247</v>
      </c>
      <c r="N7" s="149" t="s">
        <v>56</v>
      </c>
      <c r="O7" s="248" t="s">
        <v>248</v>
      </c>
      <c r="P7" s="250" t="s">
        <v>63</v>
      </c>
      <c r="Q7" s="151" t="s">
        <v>163</v>
      </c>
      <c r="R7" s="151" t="s">
        <v>129</v>
      </c>
      <c r="S7" s="151" t="s">
        <v>28</v>
      </c>
      <c r="T7" s="250" t="s">
        <v>126</v>
      </c>
      <c r="U7" s="250" t="s">
        <v>238</v>
      </c>
      <c r="V7" s="250" t="s">
        <v>133</v>
      </c>
      <c r="W7" s="250" t="s">
        <v>128</v>
      </c>
    </row>
    <row r="8" spans="1:23">
      <c r="A8" s="137" t="s">
        <v>32</v>
      </c>
      <c r="B8" s="63"/>
      <c r="C8" s="77">
        <v>1</v>
      </c>
      <c r="D8" s="77">
        <v>1</v>
      </c>
      <c r="E8" s="63"/>
      <c r="F8" s="77"/>
      <c r="G8" s="77"/>
      <c r="H8" s="499">
        <v>1</v>
      </c>
      <c r="I8" s="63"/>
      <c r="J8" s="70">
        <f>SUM(H8:I8)</f>
        <v>1</v>
      </c>
      <c r="K8" s="80">
        <f t="shared" ref="K8:K21" si="0">D8-(H8+I8)</f>
        <v>0</v>
      </c>
      <c r="L8" s="63">
        <v>2</v>
      </c>
      <c r="M8" s="499">
        <v>2</v>
      </c>
      <c r="N8" s="63"/>
      <c r="O8" s="70">
        <f>SUM(M8:N8)</f>
        <v>2</v>
      </c>
      <c r="P8" s="81">
        <f t="shared" ref="P8:P21" si="1">L8-(M8+N8)</f>
        <v>0</v>
      </c>
      <c r="Q8" s="82"/>
      <c r="R8" s="82"/>
      <c r="S8" s="81">
        <f>Q8-R8</f>
        <v>0</v>
      </c>
      <c r="T8" s="85"/>
      <c r="U8" s="85"/>
      <c r="V8" s="85"/>
      <c r="W8" s="85"/>
    </row>
    <row r="9" spans="1:23">
      <c r="A9" s="137" t="s">
        <v>33</v>
      </c>
      <c r="B9" s="63"/>
      <c r="C9" s="77"/>
      <c r="D9" s="63"/>
      <c r="E9" s="63"/>
      <c r="F9" s="77"/>
      <c r="G9" s="77"/>
      <c r="H9" s="499"/>
      <c r="I9" s="63"/>
      <c r="J9" s="70">
        <f t="shared" ref="J9:J21" si="2">SUM(H9:I9)</f>
        <v>0</v>
      </c>
      <c r="K9" s="80">
        <f t="shared" si="0"/>
        <v>0</v>
      </c>
      <c r="L9" s="63"/>
      <c r="M9" s="499"/>
      <c r="N9" s="63"/>
      <c r="O9" s="70">
        <f t="shared" ref="O9:O21" si="3">SUM(M9:N9)</f>
        <v>0</v>
      </c>
      <c r="P9" s="81">
        <f t="shared" si="1"/>
        <v>0</v>
      </c>
      <c r="Q9" s="82"/>
      <c r="R9" s="82"/>
      <c r="S9" s="81">
        <f t="shared" ref="S9:S21" si="4">Q9-R9</f>
        <v>0</v>
      </c>
      <c r="T9" s="85"/>
      <c r="U9" s="85"/>
      <c r="V9" s="85"/>
      <c r="W9" s="85"/>
    </row>
    <row r="10" spans="1:23">
      <c r="A10" s="137" t="s">
        <v>34</v>
      </c>
      <c r="B10" s="63"/>
      <c r="C10" s="77">
        <v>2</v>
      </c>
      <c r="D10" s="63">
        <v>1</v>
      </c>
      <c r="E10" s="63"/>
      <c r="F10" s="77"/>
      <c r="G10" s="77">
        <v>1</v>
      </c>
      <c r="H10" s="499">
        <v>1</v>
      </c>
      <c r="I10" s="63"/>
      <c r="J10" s="70">
        <f t="shared" si="2"/>
        <v>1</v>
      </c>
      <c r="K10" s="80">
        <f t="shared" si="0"/>
        <v>0</v>
      </c>
      <c r="L10" s="63">
        <v>1</v>
      </c>
      <c r="M10" s="499">
        <v>1</v>
      </c>
      <c r="N10" s="63"/>
      <c r="O10" s="70">
        <f t="shared" si="3"/>
        <v>1</v>
      </c>
      <c r="P10" s="81">
        <f t="shared" si="1"/>
        <v>0</v>
      </c>
      <c r="Q10" s="82"/>
      <c r="R10" s="82"/>
      <c r="S10" s="81">
        <f t="shared" si="4"/>
        <v>0</v>
      </c>
      <c r="T10" s="85"/>
      <c r="U10" s="85"/>
      <c r="V10" s="85"/>
      <c r="W10" s="85"/>
    </row>
    <row r="11" spans="1:23" ht="24">
      <c r="A11" s="137" t="s">
        <v>35</v>
      </c>
      <c r="B11" s="63"/>
      <c r="C11" s="77"/>
      <c r="D11" s="63">
        <v>1</v>
      </c>
      <c r="E11" s="63"/>
      <c r="F11" s="77"/>
      <c r="G11" s="77">
        <v>1</v>
      </c>
      <c r="H11" s="499">
        <v>1</v>
      </c>
      <c r="I11" s="63"/>
      <c r="J11" s="70">
        <f t="shared" si="2"/>
        <v>1</v>
      </c>
      <c r="K11" s="80">
        <f>(D11+E11)-(H11+I11)</f>
        <v>0</v>
      </c>
      <c r="L11" s="63">
        <v>4</v>
      </c>
      <c r="M11" s="499">
        <v>5</v>
      </c>
      <c r="N11" s="63"/>
      <c r="O11" s="70">
        <f t="shared" si="3"/>
        <v>5</v>
      </c>
      <c r="P11" s="81">
        <f t="shared" si="1"/>
        <v>-1</v>
      </c>
      <c r="Q11" s="82"/>
      <c r="R11" s="82"/>
      <c r="S11" s="81">
        <f t="shared" si="4"/>
        <v>0</v>
      </c>
      <c r="T11" s="85"/>
      <c r="U11" s="85"/>
      <c r="V11" s="85"/>
      <c r="W11" s="85"/>
    </row>
    <row r="12" spans="1:23">
      <c r="A12" s="137" t="s">
        <v>36</v>
      </c>
      <c r="B12" s="63"/>
      <c r="C12" s="77"/>
      <c r="D12" s="63"/>
      <c r="E12" s="63"/>
      <c r="F12" s="77"/>
      <c r="G12" s="77"/>
      <c r="H12" s="499"/>
      <c r="I12" s="63"/>
      <c r="J12" s="70">
        <f t="shared" si="2"/>
        <v>0</v>
      </c>
      <c r="K12" s="80">
        <f t="shared" si="0"/>
        <v>0</v>
      </c>
      <c r="L12" s="63"/>
      <c r="M12" s="499"/>
      <c r="N12" s="63"/>
      <c r="O12" s="70">
        <f t="shared" si="3"/>
        <v>0</v>
      </c>
      <c r="P12" s="81">
        <f t="shared" si="1"/>
        <v>0</v>
      </c>
      <c r="Q12" s="82"/>
      <c r="R12" s="82"/>
      <c r="S12" s="81">
        <f t="shared" si="4"/>
        <v>0</v>
      </c>
      <c r="T12" s="85"/>
      <c r="U12" s="85"/>
      <c r="V12" s="85"/>
      <c r="W12" s="85"/>
    </row>
    <row r="13" spans="1:23" ht="24">
      <c r="A13" s="137" t="s">
        <v>37</v>
      </c>
      <c r="B13" s="63"/>
      <c r="C13" s="77"/>
      <c r="D13" s="63"/>
      <c r="E13" s="63"/>
      <c r="F13" s="77"/>
      <c r="G13" s="77"/>
      <c r="H13" s="499"/>
      <c r="I13" s="63"/>
      <c r="J13" s="70">
        <f t="shared" si="2"/>
        <v>0</v>
      </c>
      <c r="K13" s="80">
        <f t="shared" si="0"/>
        <v>0</v>
      </c>
      <c r="L13" s="63"/>
      <c r="M13" s="499"/>
      <c r="N13" s="63"/>
      <c r="O13" s="70">
        <f t="shared" si="3"/>
        <v>0</v>
      </c>
      <c r="P13" s="81">
        <f t="shared" si="1"/>
        <v>0</v>
      </c>
      <c r="Q13" s="82"/>
      <c r="R13" s="82"/>
      <c r="S13" s="81">
        <f t="shared" si="4"/>
        <v>0</v>
      </c>
      <c r="T13" s="85"/>
      <c r="U13" s="85"/>
      <c r="V13" s="85"/>
      <c r="W13" s="85"/>
    </row>
    <row r="14" spans="1:23">
      <c r="A14" s="137" t="s">
        <v>38</v>
      </c>
      <c r="B14" s="63"/>
      <c r="C14" s="77">
        <v>1</v>
      </c>
      <c r="D14" s="77">
        <v>1</v>
      </c>
      <c r="E14" s="77"/>
      <c r="F14" s="77"/>
      <c r="G14" s="77">
        <v>1</v>
      </c>
      <c r="H14" s="499">
        <v>2</v>
      </c>
      <c r="I14" s="63"/>
      <c r="J14" s="70">
        <f t="shared" si="2"/>
        <v>2</v>
      </c>
      <c r="K14" s="80">
        <f t="shared" si="0"/>
        <v>-1</v>
      </c>
      <c r="L14" s="63">
        <v>1</v>
      </c>
      <c r="M14" s="499">
        <v>4</v>
      </c>
      <c r="N14" s="63"/>
      <c r="O14" s="70">
        <f t="shared" si="3"/>
        <v>4</v>
      </c>
      <c r="P14" s="81">
        <f t="shared" si="1"/>
        <v>-3</v>
      </c>
      <c r="Q14" s="82"/>
      <c r="R14" s="82"/>
      <c r="S14" s="81">
        <f t="shared" si="4"/>
        <v>0</v>
      </c>
      <c r="T14" s="85"/>
      <c r="U14" s="85"/>
      <c r="V14" s="85"/>
      <c r="W14" s="85"/>
    </row>
    <row r="15" spans="1:23">
      <c r="A15" s="137" t="s">
        <v>39</v>
      </c>
      <c r="B15" s="63"/>
      <c r="C15" s="77"/>
      <c r="D15" s="63"/>
      <c r="E15" s="63"/>
      <c r="F15" s="77"/>
      <c r="G15" s="77"/>
      <c r="H15" s="499"/>
      <c r="I15" s="63"/>
      <c r="J15" s="70">
        <f t="shared" si="2"/>
        <v>0</v>
      </c>
      <c r="K15" s="80">
        <f t="shared" si="0"/>
        <v>0</v>
      </c>
      <c r="L15" s="63"/>
      <c r="M15" s="499"/>
      <c r="N15" s="63"/>
      <c r="O15" s="70">
        <f t="shared" si="3"/>
        <v>0</v>
      </c>
      <c r="P15" s="81">
        <f t="shared" si="1"/>
        <v>0</v>
      </c>
      <c r="Q15" s="82"/>
      <c r="R15" s="82"/>
      <c r="S15" s="81">
        <f t="shared" si="4"/>
        <v>0</v>
      </c>
      <c r="T15" s="85"/>
      <c r="U15" s="85"/>
      <c r="V15" s="85"/>
      <c r="W15" s="85"/>
    </row>
    <row r="16" spans="1:23">
      <c r="A16" s="137" t="s">
        <v>40</v>
      </c>
      <c r="B16" s="63"/>
      <c r="C16" s="77"/>
      <c r="D16" s="63"/>
      <c r="E16" s="63"/>
      <c r="F16" s="77"/>
      <c r="G16" s="77"/>
      <c r="H16" s="499"/>
      <c r="I16" s="63"/>
      <c r="J16" s="70">
        <f t="shared" si="2"/>
        <v>0</v>
      </c>
      <c r="K16" s="80">
        <f t="shared" si="0"/>
        <v>0</v>
      </c>
      <c r="L16" s="63"/>
      <c r="M16" s="499"/>
      <c r="N16" s="63"/>
      <c r="O16" s="70">
        <f t="shared" si="3"/>
        <v>0</v>
      </c>
      <c r="P16" s="81">
        <f t="shared" si="1"/>
        <v>0</v>
      </c>
      <c r="Q16" s="82"/>
      <c r="R16" s="82"/>
      <c r="S16" s="81">
        <f t="shared" si="4"/>
        <v>0</v>
      </c>
      <c r="T16" s="85"/>
      <c r="U16" s="85"/>
      <c r="V16" s="85"/>
      <c r="W16" s="85"/>
    </row>
    <row r="17" spans="1:23" ht="24">
      <c r="A17" s="137" t="s">
        <v>41</v>
      </c>
      <c r="B17" s="63"/>
      <c r="C17" s="77"/>
      <c r="D17" s="63"/>
      <c r="E17" s="63"/>
      <c r="F17" s="77"/>
      <c r="G17" s="77"/>
      <c r="H17" s="499"/>
      <c r="I17" s="63"/>
      <c r="J17" s="70">
        <f t="shared" si="2"/>
        <v>0</v>
      </c>
      <c r="K17" s="80">
        <f t="shared" si="0"/>
        <v>0</v>
      </c>
      <c r="L17" s="77">
        <v>6</v>
      </c>
      <c r="M17" s="500">
        <v>4</v>
      </c>
      <c r="N17" s="63"/>
      <c r="O17" s="70">
        <f t="shared" si="3"/>
        <v>4</v>
      </c>
      <c r="P17" s="81">
        <f t="shared" si="1"/>
        <v>2</v>
      </c>
      <c r="Q17" s="82"/>
      <c r="R17" s="82"/>
      <c r="S17" s="81">
        <f t="shared" si="4"/>
        <v>0</v>
      </c>
      <c r="T17" s="85"/>
      <c r="U17" s="85"/>
      <c r="V17" s="85"/>
      <c r="W17" s="85"/>
    </row>
    <row r="18" spans="1:23" ht="24">
      <c r="A18" s="137" t="s">
        <v>42</v>
      </c>
      <c r="B18" s="63"/>
      <c r="C18" s="77"/>
      <c r="D18" s="63"/>
      <c r="E18" s="63">
        <v>1</v>
      </c>
      <c r="F18" s="77"/>
      <c r="G18" s="77"/>
      <c r="H18" s="501">
        <v>1</v>
      </c>
      <c r="I18" s="63"/>
      <c r="J18" s="70">
        <f t="shared" si="2"/>
        <v>1</v>
      </c>
      <c r="K18" s="80">
        <f>E18-(H18+I18)</f>
        <v>0</v>
      </c>
      <c r="L18" s="63">
        <v>1</v>
      </c>
      <c r="M18" s="499">
        <v>1</v>
      </c>
      <c r="N18" s="63"/>
      <c r="O18" s="70">
        <f t="shared" si="3"/>
        <v>1</v>
      </c>
      <c r="P18" s="81">
        <f t="shared" si="1"/>
        <v>0</v>
      </c>
      <c r="Q18" s="82"/>
      <c r="R18" s="82"/>
      <c r="S18" s="81">
        <f t="shared" si="4"/>
        <v>0</v>
      </c>
      <c r="T18" s="85"/>
      <c r="U18" s="85"/>
      <c r="V18" s="85"/>
      <c r="W18" s="85"/>
    </row>
    <row r="19" spans="1:23">
      <c r="A19" s="137" t="s">
        <v>134</v>
      </c>
      <c r="B19" s="63"/>
      <c r="C19" s="77"/>
      <c r="D19" s="63"/>
      <c r="E19" s="63"/>
      <c r="F19" s="77"/>
      <c r="G19" s="77"/>
      <c r="H19" s="63"/>
      <c r="I19" s="63"/>
      <c r="J19" s="70">
        <f t="shared" si="2"/>
        <v>0</v>
      </c>
      <c r="K19" s="80">
        <f t="shared" si="0"/>
        <v>0</v>
      </c>
      <c r="L19" s="63"/>
      <c r="M19" s="495"/>
      <c r="N19" s="63"/>
      <c r="O19" s="70">
        <f t="shared" si="3"/>
        <v>0</v>
      </c>
      <c r="P19" s="81">
        <f t="shared" si="1"/>
        <v>0</v>
      </c>
      <c r="Q19" s="82"/>
      <c r="R19" s="82"/>
      <c r="S19" s="81">
        <f t="shared" si="4"/>
        <v>0</v>
      </c>
      <c r="T19" s="85"/>
      <c r="U19" s="85"/>
      <c r="V19" s="85"/>
      <c r="W19" s="85"/>
    </row>
    <row r="20" spans="1:23" ht="24.75">
      <c r="A20" s="138" t="s">
        <v>43</v>
      </c>
      <c r="B20" s="63"/>
      <c r="C20" s="77"/>
      <c r="D20" s="63"/>
      <c r="E20" s="63"/>
      <c r="F20" s="77"/>
      <c r="G20" s="77"/>
      <c r="H20" s="63"/>
      <c r="I20" s="63"/>
      <c r="J20" s="70">
        <f t="shared" si="2"/>
        <v>0</v>
      </c>
      <c r="K20" s="80">
        <f t="shared" si="0"/>
        <v>0</v>
      </c>
      <c r="L20" s="72"/>
      <c r="M20" s="63"/>
      <c r="N20" s="63"/>
      <c r="O20" s="70">
        <f t="shared" si="3"/>
        <v>0</v>
      </c>
      <c r="P20" s="81">
        <f t="shared" si="1"/>
        <v>0</v>
      </c>
      <c r="Q20" s="82"/>
      <c r="R20" s="82"/>
      <c r="S20" s="81">
        <f t="shared" si="4"/>
        <v>0</v>
      </c>
      <c r="T20" s="85"/>
      <c r="U20" s="85"/>
      <c r="V20" s="85"/>
      <c r="W20" s="85"/>
    </row>
    <row r="21" spans="1:23" ht="24.75">
      <c r="A21" s="138" t="s">
        <v>44</v>
      </c>
      <c r="B21" s="63"/>
      <c r="C21" s="77"/>
      <c r="D21" s="63"/>
      <c r="E21" s="63"/>
      <c r="F21" s="77"/>
      <c r="G21" s="77"/>
      <c r="H21" s="63"/>
      <c r="I21" s="63"/>
      <c r="J21" s="70">
        <f t="shared" si="2"/>
        <v>0</v>
      </c>
      <c r="K21" s="80">
        <f t="shared" si="0"/>
        <v>0</v>
      </c>
      <c r="L21" s="72"/>
      <c r="M21" s="63"/>
      <c r="N21" s="63"/>
      <c r="O21" s="70">
        <f t="shared" si="3"/>
        <v>0</v>
      </c>
      <c r="P21" s="81">
        <f t="shared" si="1"/>
        <v>0</v>
      </c>
      <c r="Q21" s="82"/>
      <c r="R21" s="82"/>
      <c r="S21" s="81">
        <f t="shared" si="4"/>
        <v>0</v>
      </c>
      <c r="T21" s="85"/>
      <c r="U21" s="85"/>
      <c r="V21" s="85"/>
      <c r="W21" s="85"/>
    </row>
    <row r="22" spans="1:23" ht="20.25" customHeight="1">
      <c r="A22" s="158" t="s">
        <v>87</v>
      </c>
      <c r="B22" s="70"/>
      <c r="C22" s="70"/>
      <c r="D22" s="70">
        <f>SUM(D8:D21)</f>
        <v>4</v>
      </c>
      <c r="E22" s="70">
        <f t="shared" ref="E22:W22" si="5">SUM(E8:E21)</f>
        <v>1</v>
      </c>
      <c r="F22" s="70">
        <f t="shared" si="5"/>
        <v>0</v>
      </c>
      <c r="G22" s="70">
        <f t="shared" si="5"/>
        <v>3</v>
      </c>
      <c r="H22" s="70">
        <f t="shared" si="5"/>
        <v>6</v>
      </c>
      <c r="I22" s="70">
        <f t="shared" si="5"/>
        <v>0</v>
      </c>
      <c r="J22" s="70">
        <f t="shared" si="5"/>
        <v>6</v>
      </c>
      <c r="K22" s="80">
        <f t="shared" si="5"/>
        <v>-1</v>
      </c>
      <c r="L22" s="70">
        <f t="shared" si="5"/>
        <v>15</v>
      </c>
      <c r="M22" s="70">
        <f t="shared" si="5"/>
        <v>17</v>
      </c>
      <c r="N22" s="70">
        <f t="shared" si="5"/>
        <v>0</v>
      </c>
      <c r="O22" s="70">
        <f t="shared" si="5"/>
        <v>17</v>
      </c>
      <c r="P22" s="81">
        <f t="shared" si="5"/>
        <v>-2</v>
      </c>
      <c r="Q22" s="159">
        <f t="shared" si="5"/>
        <v>0</v>
      </c>
      <c r="R22" s="159">
        <f t="shared" si="5"/>
        <v>0</v>
      </c>
      <c r="S22" s="81">
        <f t="shared" si="5"/>
        <v>0</v>
      </c>
      <c r="T22" s="70">
        <f t="shared" si="5"/>
        <v>0</v>
      </c>
      <c r="U22" s="70">
        <f t="shared" si="5"/>
        <v>0</v>
      </c>
      <c r="V22" s="70">
        <f t="shared" si="5"/>
        <v>0</v>
      </c>
      <c r="W22" s="70">
        <f t="shared" si="5"/>
        <v>0</v>
      </c>
    </row>
    <row r="23" spans="1:23" ht="15.75" customHeight="1">
      <c r="A23" s="84" t="s">
        <v>135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79"/>
      <c r="R23" s="79"/>
      <c r="S23" s="79"/>
      <c r="T23" s="79"/>
      <c r="U23" s="79"/>
      <c r="V23" s="79"/>
      <c r="W23" s="79"/>
    </row>
    <row r="24" spans="1:23">
      <c r="A24" s="25"/>
    </row>
  </sheetData>
  <mergeCells count="5">
    <mergeCell ref="T6:W6"/>
    <mergeCell ref="D6:S6"/>
    <mergeCell ref="A6:A7"/>
    <mergeCell ref="B6:B7"/>
    <mergeCell ref="C6:C7"/>
  </mergeCells>
  <phoneticPr fontId="17" type="noConversion"/>
  <pageMargins left="0.23622047244094491" right="0.23622047244094491" top="0.55118110236220474" bottom="0.35433070866141736" header="0.31496062992125984" footer="0.31496062992125984"/>
  <pageSetup paperSize="9" orientation="landscape" r:id="rId1"/>
  <headerFooter alignWithMargins="0">
    <oddFooter>&amp;R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view="pageBreakPreview" zoomScaleNormal="100" workbookViewId="0">
      <selection activeCell="E14" sqref="E14"/>
    </sheetView>
  </sheetViews>
  <sheetFormatPr defaultRowHeight="12.75"/>
  <cols>
    <col min="1" max="1" width="28" style="19" customWidth="1"/>
    <col min="2" max="2" width="15" style="19" customWidth="1"/>
    <col min="3" max="3" width="11.7109375" style="19" customWidth="1"/>
    <col min="4" max="4" width="8.140625" style="19" customWidth="1"/>
    <col min="5" max="5" width="13.140625" style="19" customWidth="1"/>
    <col min="6" max="6" width="10" style="19" customWidth="1"/>
    <col min="7" max="7" width="8" style="19" customWidth="1"/>
    <col min="8" max="8" width="14.28515625" style="19" customWidth="1"/>
    <col min="9" max="9" width="11.42578125" style="19" customWidth="1"/>
    <col min="10" max="16384" width="9.140625" style="19"/>
  </cols>
  <sheetData>
    <row r="1" spans="1:9">
      <c r="A1" s="134"/>
      <c r="B1" s="135" t="s">
        <v>141</v>
      </c>
      <c r="C1" s="126" t="str">
        <f>Kadar.ode.!C1</f>
        <v>Институт за лечење и рехабилитацију "Нишка Бања"</v>
      </c>
      <c r="D1" s="130"/>
      <c r="E1" s="130"/>
      <c r="F1" s="130"/>
      <c r="G1" s="132"/>
    </row>
    <row r="2" spans="1:9">
      <c r="A2" s="134"/>
      <c r="B2" s="135" t="s">
        <v>142</v>
      </c>
      <c r="C2" s="126" t="str">
        <f>Kadar.ode.!C2</f>
        <v>07210582</v>
      </c>
      <c r="D2" s="130"/>
      <c r="E2" s="130"/>
      <c r="F2" s="130"/>
      <c r="G2" s="132"/>
    </row>
    <row r="3" spans="1:9">
      <c r="A3" s="134"/>
      <c r="B3" s="135" t="s">
        <v>143</v>
      </c>
      <c r="C3" s="126" t="str">
        <f>Kadar.ode.!C3</f>
        <v>01.01.2023.</v>
      </c>
      <c r="D3" s="130"/>
      <c r="E3" s="130"/>
      <c r="F3" s="130"/>
      <c r="G3" s="132"/>
    </row>
    <row r="4" spans="1:9" ht="14.25">
      <c r="A4" s="134"/>
      <c r="B4" s="135" t="s">
        <v>297</v>
      </c>
      <c r="C4" s="127" t="s">
        <v>243</v>
      </c>
      <c r="D4" s="131"/>
      <c r="E4" s="131"/>
      <c r="F4" s="131"/>
      <c r="G4" s="133"/>
    </row>
    <row r="5" spans="1:9" ht="12" customHeight="1">
      <c r="A5" s="61"/>
      <c r="B5" s="15"/>
      <c r="C5" s="60"/>
      <c r="D5" s="45"/>
    </row>
    <row r="6" spans="1:9" ht="21.75" customHeight="1">
      <c r="A6" s="723" t="s">
        <v>31</v>
      </c>
      <c r="B6" s="724"/>
      <c r="C6" s="86"/>
      <c r="D6" s="86"/>
      <c r="E6" s="86"/>
      <c r="F6" s="86"/>
    </row>
    <row r="7" spans="1:9">
      <c r="A7" s="88" t="s">
        <v>136</v>
      </c>
      <c r="B7" s="92">
        <v>120</v>
      </c>
      <c r="C7" s="86"/>
      <c r="D7" s="86"/>
      <c r="E7" s="86"/>
      <c r="F7" s="86"/>
    </row>
    <row r="8" spans="1:9">
      <c r="A8" s="88" t="s">
        <v>137</v>
      </c>
      <c r="B8" s="92"/>
      <c r="C8" s="86"/>
      <c r="D8" s="86"/>
      <c r="E8" s="86"/>
      <c r="F8" s="86"/>
    </row>
    <row r="9" spans="1:9">
      <c r="A9" s="88" t="s">
        <v>87</v>
      </c>
      <c r="B9" s="92">
        <v>120</v>
      </c>
      <c r="C9" s="86"/>
      <c r="D9" s="86"/>
      <c r="E9" s="86"/>
      <c r="F9" s="86"/>
    </row>
    <row r="10" spans="1:9">
      <c r="A10" s="86"/>
      <c r="B10" s="86"/>
      <c r="C10" s="86"/>
      <c r="D10" s="86"/>
      <c r="E10" s="86"/>
      <c r="F10" s="86"/>
      <c r="G10" s="86"/>
      <c r="H10" s="86"/>
      <c r="I10" s="87"/>
    </row>
    <row r="11" spans="1:9" ht="57.75" customHeight="1">
      <c r="A11" s="725" t="s">
        <v>45</v>
      </c>
      <c r="B11" s="727" t="s">
        <v>151</v>
      </c>
      <c r="C11" s="728"/>
      <c r="D11" s="728"/>
      <c r="E11" s="728"/>
      <c r="F11" s="728"/>
      <c r="G11" s="729"/>
      <c r="H11" s="727" t="s">
        <v>148</v>
      </c>
      <c r="I11" s="729"/>
    </row>
    <row r="12" spans="1:9" ht="54.75" customHeight="1">
      <c r="A12" s="726"/>
      <c r="B12" s="157" t="s">
        <v>164</v>
      </c>
      <c r="C12" s="157" t="s">
        <v>47</v>
      </c>
      <c r="D12" s="157" t="s">
        <v>28</v>
      </c>
      <c r="E12" s="157" t="s">
        <v>165</v>
      </c>
      <c r="F12" s="157" t="s">
        <v>47</v>
      </c>
      <c r="G12" s="157" t="s">
        <v>28</v>
      </c>
      <c r="H12" s="157" t="s">
        <v>46</v>
      </c>
      <c r="I12" s="157" t="s">
        <v>48</v>
      </c>
    </row>
    <row r="13" spans="1:9">
      <c r="A13" s="152" t="s">
        <v>342</v>
      </c>
      <c r="B13" s="89">
        <v>12</v>
      </c>
      <c r="C13" s="496">
        <v>8</v>
      </c>
      <c r="D13" s="153">
        <f t="shared" ref="D13:D23" si="0">B13-C13</f>
        <v>4</v>
      </c>
      <c r="E13" s="90">
        <v>32</v>
      </c>
      <c r="F13" s="497">
        <v>38</v>
      </c>
      <c r="G13" s="153">
        <f t="shared" ref="G13:G23" si="1">E13-F13</f>
        <v>-6</v>
      </c>
      <c r="H13" s="90"/>
      <c r="I13" s="91"/>
    </row>
    <row r="14" spans="1:9">
      <c r="A14" s="152"/>
      <c r="B14" s="89"/>
      <c r="C14" s="89"/>
      <c r="D14" s="153">
        <f t="shared" si="0"/>
        <v>0</v>
      </c>
      <c r="E14" s="90"/>
      <c r="F14" s="91"/>
      <c r="G14" s="153">
        <f t="shared" si="1"/>
        <v>0</v>
      </c>
      <c r="H14" s="90"/>
      <c r="I14" s="91"/>
    </row>
    <row r="15" spans="1:9">
      <c r="A15" s="152"/>
      <c r="B15" s="89"/>
      <c r="C15" s="89"/>
      <c r="D15" s="153">
        <f t="shared" si="0"/>
        <v>0</v>
      </c>
      <c r="E15" s="90"/>
      <c r="F15" s="91"/>
      <c r="G15" s="153">
        <f t="shared" si="1"/>
        <v>0</v>
      </c>
      <c r="H15" s="90"/>
      <c r="I15" s="91"/>
    </row>
    <row r="16" spans="1:9">
      <c r="A16" s="152"/>
      <c r="B16" s="89"/>
      <c r="C16" s="89"/>
      <c r="D16" s="153">
        <f t="shared" si="0"/>
        <v>0</v>
      </c>
      <c r="E16" s="90"/>
      <c r="F16" s="91"/>
      <c r="G16" s="153">
        <f t="shared" si="1"/>
        <v>0</v>
      </c>
      <c r="H16" s="90"/>
      <c r="I16" s="91"/>
    </row>
    <row r="17" spans="1:9">
      <c r="A17" s="152"/>
      <c r="B17" s="89"/>
      <c r="C17" s="89"/>
      <c r="D17" s="153">
        <f t="shared" si="0"/>
        <v>0</v>
      </c>
      <c r="E17" s="90"/>
      <c r="F17" s="91"/>
      <c r="G17" s="153">
        <f t="shared" si="1"/>
        <v>0</v>
      </c>
      <c r="H17" s="90"/>
      <c r="I17" s="91"/>
    </row>
    <row r="18" spans="1:9">
      <c r="A18" s="152"/>
      <c r="B18" s="89"/>
      <c r="C18" s="89"/>
      <c r="D18" s="153">
        <f t="shared" si="0"/>
        <v>0</v>
      </c>
      <c r="E18" s="90"/>
      <c r="F18" s="91"/>
      <c r="G18" s="153">
        <f t="shared" si="1"/>
        <v>0</v>
      </c>
      <c r="H18" s="90"/>
      <c r="I18" s="91"/>
    </row>
    <row r="19" spans="1:9">
      <c r="A19" s="152"/>
      <c r="B19" s="89"/>
      <c r="C19" s="89"/>
      <c r="D19" s="153">
        <f t="shared" si="0"/>
        <v>0</v>
      </c>
      <c r="E19" s="90"/>
      <c r="F19" s="91"/>
      <c r="G19" s="153">
        <f t="shared" si="1"/>
        <v>0</v>
      </c>
      <c r="H19" s="90"/>
      <c r="I19" s="91"/>
    </row>
    <row r="20" spans="1:9">
      <c r="A20" s="152"/>
      <c r="B20" s="89"/>
      <c r="C20" s="89"/>
      <c r="D20" s="153">
        <f t="shared" si="0"/>
        <v>0</v>
      </c>
      <c r="E20" s="90"/>
      <c r="F20" s="91"/>
      <c r="G20" s="153">
        <f t="shared" si="1"/>
        <v>0</v>
      </c>
      <c r="H20" s="90"/>
      <c r="I20" s="91"/>
    </row>
    <row r="21" spans="1:9" s="49" customFormat="1">
      <c r="A21" s="154"/>
      <c r="B21" s="89"/>
      <c r="C21" s="89"/>
      <c r="D21" s="153">
        <f t="shared" si="0"/>
        <v>0</v>
      </c>
      <c r="E21" s="90"/>
      <c r="F21" s="91"/>
      <c r="G21" s="153">
        <f t="shared" si="1"/>
        <v>0</v>
      </c>
      <c r="H21" s="90"/>
      <c r="I21" s="91"/>
    </row>
    <row r="22" spans="1:9" s="49" customFormat="1">
      <c r="A22" s="154"/>
      <c r="B22" s="89"/>
      <c r="C22" s="89"/>
      <c r="D22" s="153">
        <f t="shared" si="0"/>
        <v>0</v>
      </c>
      <c r="E22" s="90"/>
      <c r="F22" s="91"/>
      <c r="G22" s="153">
        <f t="shared" si="1"/>
        <v>0</v>
      </c>
      <c r="H22" s="90"/>
      <c r="I22" s="91"/>
    </row>
    <row r="23" spans="1:9" s="49" customFormat="1">
      <c r="A23" s="155" t="s">
        <v>2</v>
      </c>
      <c r="B23" s="92">
        <f>SUM(B13:B22)</f>
        <v>12</v>
      </c>
      <c r="C23" s="92">
        <f>SUM(C13:C22)</f>
        <v>8</v>
      </c>
      <c r="D23" s="156">
        <f t="shared" si="0"/>
        <v>4</v>
      </c>
      <c r="E23" s="92">
        <f>SUM(E13:E22)</f>
        <v>32</v>
      </c>
      <c r="F23" s="92">
        <f>SUM(F13:F22)</f>
        <v>38</v>
      </c>
      <c r="G23" s="156">
        <f t="shared" si="1"/>
        <v>-6</v>
      </c>
      <c r="H23" s="92">
        <f>SUM(H13:H22)</f>
        <v>0</v>
      </c>
      <c r="I23" s="92">
        <f>SUM(I13:I22)</f>
        <v>0</v>
      </c>
    </row>
  </sheetData>
  <mergeCells count="4">
    <mergeCell ref="A6:B6"/>
    <mergeCell ref="A11:A12"/>
    <mergeCell ref="B11:G11"/>
    <mergeCell ref="H11:I11"/>
  </mergeCells>
  <phoneticPr fontId="17" type="noConversion"/>
  <pageMargins left="0.59055118110236227" right="0.23622047244094491" top="0.55118110236220474" bottom="0.35433070866141736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view="pageBreakPreview" zoomScaleNormal="100" zoomScaleSheetLayoutView="100" workbookViewId="0">
      <selection activeCell="O6" sqref="O6"/>
    </sheetView>
  </sheetViews>
  <sheetFormatPr defaultRowHeight="12.75"/>
  <cols>
    <col min="1" max="1" width="25.5703125" customWidth="1"/>
    <col min="2" max="2" width="5.42578125" customWidth="1"/>
    <col min="3" max="3" width="16.28515625" customWidth="1"/>
    <col min="4" max="4" width="10.28515625" customWidth="1"/>
    <col min="5" max="5" width="9.42578125" customWidth="1"/>
    <col min="6" max="6" width="14.140625" customWidth="1"/>
    <col min="7" max="7" width="12.42578125" customWidth="1"/>
    <col min="8" max="8" width="14.5703125" customWidth="1"/>
    <col min="9" max="9" width="14.7109375" customWidth="1"/>
    <col min="10" max="10" width="16.7109375" customWidth="1"/>
    <col min="11" max="11" width="20.140625" customWidth="1"/>
  </cols>
  <sheetData>
    <row r="1" spans="1:17">
      <c r="A1" s="134"/>
      <c r="B1" s="135" t="s">
        <v>141</v>
      </c>
      <c r="C1" s="126" t="str">
        <f>Kadar.ode.!C1</f>
        <v>Институт за лечење и рехабилитацију "Нишка Бања"</v>
      </c>
      <c r="D1" s="130"/>
      <c r="E1" s="130"/>
      <c r="F1" s="130"/>
      <c r="G1" s="225"/>
      <c r="H1" s="236"/>
      <c r="I1" s="232"/>
      <c r="J1" s="229"/>
      <c r="K1" s="229"/>
      <c r="L1" s="50"/>
      <c r="M1" s="50"/>
      <c r="N1" s="50"/>
      <c r="O1" s="50"/>
      <c r="P1" s="50"/>
      <c r="Q1" s="50"/>
    </row>
    <row r="2" spans="1:17">
      <c r="A2" s="134"/>
      <c r="B2" s="135" t="s">
        <v>142</v>
      </c>
      <c r="C2" s="126" t="str">
        <f>Kadar.ode.!C2</f>
        <v>07210582</v>
      </c>
      <c r="D2" s="130"/>
      <c r="E2" s="130"/>
      <c r="F2" s="130"/>
      <c r="G2" s="224"/>
      <c r="H2" s="236"/>
      <c r="I2" s="233"/>
      <c r="J2" s="229"/>
      <c r="K2" s="226"/>
      <c r="L2" s="50"/>
      <c r="M2" s="50"/>
    </row>
    <row r="3" spans="1:17">
      <c r="A3" s="134"/>
      <c r="B3" s="135" t="s">
        <v>143</v>
      </c>
      <c r="C3" s="126" t="str">
        <f>Kadar.ode.!C3</f>
        <v>01.01.2023.</v>
      </c>
      <c r="D3" s="130"/>
      <c r="E3" s="130"/>
      <c r="F3" s="130"/>
      <c r="G3" s="208"/>
      <c r="H3" s="236"/>
      <c r="I3" s="233"/>
      <c r="J3" s="229"/>
      <c r="K3" s="226"/>
      <c r="L3" s="50"/>
      <c r="M3" s="50"/>
      <c r="N3" s="50"/>
      <c r="O3" s="50"/>
      <c r="P3" s="50"/>
      <c r="Q3" s="50"/>
    </row>
    <row r="4" spans="1:17" ht="14.25">
      <c r="A4" s="134"/>
      <c r="B4" s="135" t="s">
        <v>298</v>
      </c>
      <c r="C4" s="127" t="s">
        <v>166</v>
      </c>
      <c r="D4" s="131"/>
      <c r="E4" s="131"/>
      <c r="F4" s="131"/>
      <c r="G4" s="209"/>
      <c r="H4" s="237"/>
      <c r="I4" s="234"/>
      <c r="J4" s="230"/>
      <c r="K4" s="227"/>
      <c r="L4" s="50"/>
      <c r="M4" s="50"/>
      <c r="N4" s="50"/>
      <c r="O4" s="50"/>
      <c r="P4" s="50"/>
      <c r="Q4" s="50"/>
    </row>
    <row r="5" spans="1:17">
      <c r="A5" s="223"/>
      <c r="B5" s="223"/>
      <c r="C5" s="223"/>
      <c r="D5" s="223"/>
      <c r="E5" s="223"/>
      <c r="F5" s="223"/>
      <c r="G5" s="242"/>
      <c r="H5" s="238"/>
      <c r="I5" s="235"/>
      <c r="J5" s="231"/>
      <c r="K5" s="228"/>
      <c r="L5" s="51"/>
      <c r="M5" s="51"/>
      <c r="N5" s="51"/>
      <c r="O5" s="51"/>
      <c r="P5" s="51"/>
      <c r="Q5" s="51"/>
    </row>
    <row r="6" spans="1:17" ht="193.5" customHeight="1" thickBot="1">
      <c r="A6" s="239"/>
      <c r="B6" s="239"/>
      <c r="C6" s="240" t="s">
        <v>335</v>
      </c>
      <c r="D6" s="240" t="s">
        <v>47</v>
      </c>
      <c r="E6" s="240" t="s">
        <v>63</v>
      </c>
      <c r="F6" s="240" t="s">
        <v>148</v>
      </c>
      <c r="G6" s="240" t="s">
        <v>167</v>
      </c>
      <c r="H6" s="247" t="s">
        <v>338</v>
      </c>
      <c r="I6" s="247" t="s">
        <v>337</v>
      </c>
      <c r="J6" s="241" t="s">
        <v>336</v>
      </c>
      <c r="K6" s="222" t="s">
        <v>334</v>
      </c>
      <c r="L6" s="51"/>
      <c r="M6" s="51"/>
      <c r="N6" s="51"/>
      <c r="O6" s="51"/>
      <c r="P6" s="51"/>
      <c r="Q6" s="51"/>
    </row>
    <row r="7" spans="1:17" ht="6" customHeight="1" thickTop="1" thickBot="1">
      <c r="A7" s="52"/>
      <c r="B7" s="52"/>
      <c r="C7" s="52"/>
      <c r="D7" s="52"/>
      <c r="E7" s="52"/>
      <c r="F7" s="52"/>
      <c r="G7" s="52"/>
      <c r="H7" s="52"/>
      <c r="I7" s="245"/>
      <c r="J7" s="246"/>
      <c r="K7" s="244"/>
      <c r="L7" s="51"/>
      <c r="M7" s="51"/>
      <c r="N7" s="51"/>
      <c r="O7" s="51"/>
      <c r="P7" s="51"/>
      <c r="Q7" s="51"/>
    </row>
    <row r="8" spans="1:17" ht="16.5" thickTop="1" thickBot="1">
      <c r="A8" s="243" t="s">
        <v>57</v>
      </c>
      <c r="B8" s="52"/>
      <c r="C8" s="52">
        <f>SUM(Kadar.ode.!I25,Kadar.dne.bol.dij.!E18,Kadar.zaj.med.del.!D22)</f>
        <v>30</v>
      </c>
      <c r="D8" s="93">
        <f>IF(Kadar.zaj.med.del.!E11&gt;=Kadar.zaj.med.del.!J11,SUM(Kadar.ode.!P25,Kadar.dne.bol.dij.!H18,Kadar.zaj.med.del.!J22)-Kadar.zaj.med.del.!J11-Kadar.zaj.med.del.!J18,IF(((Kadar.zaj.med.del.!E11+Kadar.zaj.med.del.!D11)&lt;=Kadar.zaj.med.del.!J11),SUM(Kadar.ode.!P25,Kadar.dne.bol.dij.!H18,Kadar.zaj.med.del.!J22)-Kadar.zaj.med.del.!J18-(Kadar.zaj.med.del.!J11-Kadar.zaj.med.del.!D11),SUM(Kadar.ode.!P25,Kadar.dne.bol.dij.!H18,Kadar.zaj.med.del.!J22)-Kadar.zaj.med.del.!J18-Kadar.zaj.med.del.!E11))</f>
        <v>30</v>
      </c>
      <c r="E8" s="93">
        <f t="shared" ref="E8:E13" si="0">C8-D8</f>
        <v>0</v>
      </c>
      <c r="F8" s="52">
        <f>SUM(Kadar.ode.!AD25,Kadar.dne.bol.dij.!P18,Kadar.zaj.med.del.!T22)</f>
        <v>0</v>
      </c>
      <c r="G8" s="52">
        <f t="shared" ref="G8:G13" si="1">SUM(C8,F8)</f>
        <v>30</v>
      </c>
      <c r="H8" s="52">
        <v>0</v>
      </c>
      <c r="I8" s="221">
        <v>1</v>
      </c>
      <c r="J8" s="221">
        <v>0</v>
      </c>
      <c r="K8" s="221">
        <f>C8+J8</f>
        <v>30</v>
      </c>
      <c r="L8" s="51"/>
      <c r="M8" s="51"/>
      <c r="N8" s="51"/>
      <c r="O8" s="51"/>
      <c r="P8" s="51"/>
      <c r="Q8" s="51"/>
    </row>
    <row r="9" spans="1:17" ht="16.5" thickTop="1" thickBot="1">
      <c r="A9" s="243" t="s">
        <v>58</v>
      </c>
      <c r="B9" s="52"/>
      <c r="C9" s="52">
        <f>SUM(Kadar.zaj.med.del.!E22)</f>
        <v>1</v>
      </c>
      <c r="D9" s="52">
        <f>IF(Kadar.zaj.med.del.!D11+Kadar.zaj.med.del.!E11&lt;=Kadar.zaj.med.del.!J11,SUM(Kadar.zaj.med.del.!J18+Kadar.zaj.med.del.!J11-Kadar.zaj.med.del.!D11),IF(Kadar.zaj.med.del.!E11&gt;Kadar.zaj.med.del.!J11,SUM(Kadar.zaj.med.del.!J18+Kadar.zaj.med.del.!J11),SUM(Kadar.zaj.med.del.!J18+Kadar.zaj.med.del.!E11)))</f>
        <v>1</v>
      </c>
      <c r="E9" s="52">
        <f t="shared" si="0"/>
        <v>0</v>
      </c>
      <c r="F9" s="52">
        <f>SUM(Kadar.zaj.med.del.!U22)</f>
        <v>0</v>
      </c>
      <c r="G9" s="52">
        <f t="shared" si="1"/>
        <v>1</v>
      </c>
      <c r="H9" s="52">
        <v>0</v>
      </c>
      <c r="I9" s="52">
        <v>0</v>
      </c>
      <c r="J9" s="221">
        <v>0</v>
      </c>
      <c r="K9" s="52">
        <f t="shared" ref="K9:K14" si="2">C9+J9</f>
        <v>1</v>
      </c>
      <c r="L9" s="51"/>
      <c r="M9" s="51"/>
      <c r="N9" s="51"/>
      <c r="O9" s="51"/>
      <c r="P9" s="51"/>
      <c r="Q9" s="51"/>
    </row>
    <row r="10" spans="1:17" ht="31.5" thickTop="1" thickBot="1">
      <c r="A10" s="243" t="s">
        <v>59</v>
      </c>
      <c r="B10" s="52"/>
      <c r="C10" s="52">
        <f>SUM(Kadar.ode.!R25,Kadar.dne.bol.dij.!J18,Kadar.zaj.med.del.!L22)</f>
        <v>95</v>
      </c>
      <c r="D10" s="93">
        <f>SUM(Kadar.ode.!X25,Kadar.dne.bol.dij.!K18,Kadar.zaj.med.del.!O22)</f>
        <v>101</v>
      </c>
      <c r="E10" s="52">
        <f t="shared" si="0"/>
        <v>-6</v>
      </c>
      <c r="F10" s="52">
        <f>SUM(Kadar.ode.!AE25,Kadar.dne.bol.dij.!Q18,Kadar.zaj.med.del.!V22)</f>
        <v>2</v>
      </c>
      <c r="G10" s="52">
        <f t="shared" si="1"/>
        <v>97</v>
      </c>
      <c r="H10" s="52">
        <v>0</v>
      </c>
      <c r="I10" s="52">
        <v>2</v>
      </c>
      <c r="J10" s="221">
        <v>2</v>
      </c>
      <c r="K10" s="52">
        <f t="shared" si="2"/>
        <v>97</v>
      </c>
    </row>
    <row r="11" spans="1:17" ht="31.5" thickTop="1" thickBot="1">
      <c r="A11" s="243" t="s">
        <v>60</v>
      </c>
      <c r="B11" s="52"/>
      <c r="C11" s="52">
        <f>SUM(Kadar.ode.!Z25,Kadar.dne.bol.dij.!M18,Kadar.zaj.med.del.!Q22)</f>
        <v>1</v>
      </c>
      <c r="D11" s="52">
        <f>SUM(Kadar.ode.!AA25,Kadar.ode.!AB25,Kadar.dne.bol.dij.!N18,Kadar.zaj.med.del.!R22)</f>
        <v>1</v>
      </c>
      <c r="E11" s="52">
        <f t="shared" si="0"/>
        <v>0</v>
      </c>
      <c r="F11" s="52">
        <f>SUM(Kadar.ode.!AF25,Kadar.dne.bol.dij.!R18,Kadar.zaj.med.del.!W22)</f>
        <v>0</v>
      </c>
      <c r="G11" s="52">
        <f t="shared" si="1"/>
        <v>1</v>
      </c>
      <c r="H11" s="52">
        <v>0</v>
      </c>
      <c r="I11" s="52">
        <v>0</v>
      </c>
      <c r="J11" s="221">
        <v>0</v>
      </c>
      <c r="K11" s="52">
        <f t="shared" si="2"/>
        <v>1</v>
      </c>
    </row>
    <row r="12" spans="1:17" ht="46.5" thickTop="1" thickBot="1">
      <c r="A12" s="243" t="s">
        <v>61</v>
      </c>
      <c r="B12" s="52"/>
      <c r="C12" s="52">
        <f>SUM(Kadar.nem.!B23)</f>
        <v>12</v>
      </c>
      <c r="D12" s="52">
        <f>SUM(Kadar.nem.!C23)</f>
        <v>8</v>
      </c>
      <c r="E12" s="52">
        <f t="shared" si="0"/>
        <v>4</v>
      </c>
      <c r="F12" s="52">
        <f>SUM(Kadar.nem.!H23)</f>
        <v>0</v>
      </c>
      <c r="G12" s="52">
        <f t="shared" si="1"/>
        <v>12</v>
      </c>
      <c r="H12" s="52">
        <v>0</v>
      </c>
      <c r="I12" s="52">
        <v>0</v>
      </c>
      <c r="J12" s="221">
        <v>0</v>
      </c>
      <c r="K12" s="52">
        <f t="shared" si="2"/>
        <v>12</v>
      </c>
    </row>
    <row r="13" spans="1:17" ht="46.5" thickTop="1" thickBot="1">
      <c r="A13" s="243" t="s">
        <v>62</v>
      </c>
      <c r="B13" s="52"/>
      <c r="C13" s="52">
        <f>SUM(Kadar.nem.!E23)</f>
        <v>32</v>
      </c>
      <c r="D13" s="52">
        <f>SUM(Kadar.nem.!F23)</f>
        <v>38</v>
      </c>
      <c r="E13" s="52">
        <f t="shared" si="0"/>
        <v>-6</v>
      </c>
      <c r="F13" s="52">
        <f>SUM(Kadar.nem.!I23)</f>
        <v>0</v>
      </c>
      <c r="G13" s="52">
        <f t="shared" si="1"/>
        <v>32</v>
      </c>
      <c r="H13" s="52">
        <v>0</v>
      </c>
      <c r="I13" s="52">
        <v>11</v>
      </c>
      <c r="J13" s="221">
        <v>0</v>
      </c>
      <c r="K13" s="52">
        <f t="shared" si="2"/>
        <v>32</v>
      </c>
    </row>
    <row r="14" spans="1:17" ht="16.5" thickTop="1" thickBot="1">
      <c r="A14" s="243" t="s">
        <v>2</v>
      </c>
      <c r="B14" s="52"/>
      <c r="C14" s="52">
        <f t="shared" ref="C14:J14" si="3">SUM(C8:C13)</f>
        <v>171</v>
      </c>
      <c r="D14" s="52">
        <f t="shared" si="3"/>
        <v>179</v>
      </c>
      <c r="E14" s="52">
        <f t="shared" si="3"/>
        <v>-8</v>
      </c>
      <c r="F14" s="52">
        <f t="shared" si="3"/>
        <v>2</v>
      </c>
      <c r="G14" s="52">
        <f t="shared" si="3"/>
        <v>173</v>
      </c>
      <c r="H14" s="52">
        <f t="shared" si="3"/>
        <v>0</v>
      </c>
      <c r="I14" s="52">
        <f t="shared" si="3"/>
        <v>14</v>
      </c>
      <c r="J14" s="221">
        <f t="shared" si="3"/>
        <v>2</v>
      </c>
      <c r="K14" s="52">
        <f t="shared" si="2"/>
        <v>173</v>
      </c>
    </row>
    <row r="15" spans="1:17" ht="13.5" thickTop="1"/>
  </sheetData>
  <phoneticPr fontId="17" type="noConversion"/>
  <pageMargins left="0.25" right="0.25" top="0.75" bottom="0.75" header="0.3" footer="0.3"/>
  <pageSetup paperSize="9"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workbookViewId="0">
      <selection activeCell="H37" sqref="H37"/>
    </sheetView>
  </sheetViews>
  <sheetFormatPr defaultRowHeight="12.75"/>
  <cols>
    <col min="1" max="1" width="7.7109375" customWidth="1"/>
    <col min="2" max="2" width="24.7109375" customWidth="1"/>
    <col min="3" max="3" width="11.28515625" customWidth="1"/>
    <col min="4" max="4" width="8.5703125" customWidth="1"/>
    <col min="5" max="5" width="10.5703125" customWidth="1"/>
    <col min="6" max="7" width="10.85546875" customWidth="1"/>
    <col min="8" max="8" width="11.42578125" customWidth="1"/>
    <col min="9" max="9" width="11.140625" customWidth="1"/>
    <col min="10" max="10" width="10.85546875" customWidth="1"/>
    <col min="11" max="12" width="11" customWidth="1"/>
  </cols>
  <sheetData>
    <row r="1" spans="1:12">
      <c r="A1" s="134"/>
      <c r="B1" s="135" t="s">
        <v>141</v>
      </c>
      <c r="C1" s="126" t="str">
        <f>Kadar.ode.!C1</f>
        <v>Институт за лечење и рехабилитацију "Нишка Бања"</v>
      </c>
      <c r="D1" s="130"/>
      <c r="E1" s="130"/>
      <c r="F1" s="208"/>
      <c r="G1" s="641"/>
    </row>
    <row r="2" spans="1:12">
      <c r="A2" s="134"/>
      <c r="B2" s="135" t="s">
        <v>142</v>
      </c>
      <c r="C2" s="126" t="str">
        <f>Kadar.ode.!C2</f>
        <v>07210582</v>
      </c>
      <c r="D2" s="130"/>
      <c r="E2" s="130"/>
      <c r="F2" s="208"/>
      <c r="G2" s="210"/>
    </row>
    <row r="3" spans="1:12">
      <c r="A3" s="134"/>
      <c r="B3" s="135"/>
      <c r="C3" s="126"/>
      <c r="D3" s="130"/>
      <c r="E3" s="130"/>
      <c r="F3" s="208"/>
      <c r="G3" s="210"/>
    </row>
    <row r="4" spans="1:12" ht="14.25">
      <c r="A4" s="134"/>
      <c r="B4" s="135" t="s">
        <v>299</v>
      </c>
      <c r="C4" s="127" t="s">
        <v>173</v>
      </c>
      <c r="D4" s="131"/>
      <c r="E4" s="131"/>
      <c r="F4" s="209"/>
      <c r="G4" s="210"/>
    </row>
    <row r="5" spans="1:12" ht="18.75" customHeight="1"/>
    <row r="6" spans="1:12" ht="33.75" customHeight="1">
      <c r="A6" s="745" t="s">
        <v>139</v>
      </c>
      <c r="B6" s="745" t="s">
        <v>53</v>
      </c>
      <c r="C6" s="747" t="s">
        <v>168</v>
      </c>
      <c r="D6" s="748"/>
      <c r="E6" s="747" t="s">
        <v>169</v>
      </c>
      <c r="F6" s="748"/>
      <c r="G6" s="747" t="s">
        <v>172</v>
      </c>
      <c r="H6" s="748"/>
      <c r="I6" s="747" t="s">
        <v>170</v>
      </c>
      <c r="J6" s="748"/>
      <c r="K6" s="738" t="s">
        <v>171</v>
      </c>
      <c r="L6" s="738"/>
    </row>
    <row r="7" spans="1:12" ht="34.5" customHeight="1">
      <c r="A7" s="746"/>
      <c r="B7" s="746"/>
      <c r="C7" s="655" t="s">
        <v>1</v>
      </c>
      <c r="D7" s="656" t="s">
        <v>0</v>
      </c>
      <c r="E7" s="657" t="s">
        <v>1025</v>
      </c>
      <c r="F7" s="657" t="s">
        <v>976</v>
      </c>
      <c r="G7" s="657" t="s">
        <v>1025</v>
      </c>
      <c r="H7" s="657" t="s">
        <v>976</v>
      </c>
      <c r="I7" s="657" t="s">
        <v>1025</v>
      </c>
      <c r="J7" s="657" t="s">
        <v>976</v>
      </c>
      <c r="K7" s="657" t="s">
        <v>1025</v>
      </c>
      <c r="L7" s="657" t="s">
        <v>976</v>
      </c>
    </row>
    <row r="8" spans="1:12">
      <c r="A8" s="731" t="s">
        <v>343</v>
      </c>
      <c r="B8" s="739" t="s">
        <v>340</v>
      </c>
      <c r="C8" s="261" t="s">
        <v>2</v>
      </c>
      <c r="D8" s="262">
        <v>40</v>
      </c>
      <c r="E8" s="658">
        <v>1708</v>
      </c>
      <c r="F8" s="263">
        <v>1750</v>
      </c>
      <c r="G8" s="658">
        <v>10742</v>
      </c>
      <c r="H8" s="263">
        <v>11300</v>
      </c>
      <c r="I8" s="264">
        <f>G8/E8</f>
        <v>6.2892271662763468</v>
      </c>
      <c r="J8" s="264">
        <f>H8/F8</f>
        <v>6.4571428571428573</v>
      </c>
      <c r="K8" s="264">
        <f>G8/(365*D8)*100</f>
        <v>73.575342465753423</v>
      </c>
      <c r="L8" s="264">
        <f>H8/(365*D8)*100</f>
        <v>77.397260273972606</v>
      </c>
    </row>
    <row r="9" spans="1:12">
      <c r="A9" s="731"/>
      <c r="B9" s="740"/>
      <c r="C9" s="265" t="s">
        <v>4</v>
      </c>
      <c r="D9" s="262">
        <v>7</v>
      </c>
      <c r="E9" s="263">
        <v>402</v>
      </c>
      <c r="F9" s="263">
        <v>360</v>
      </c>
      <c r="G9" s="263">
        <v>1910</v>
      </c>
      <c r="H9" s="263">
        <v>2100</v>
      </c>
      <c r="I9" s="264">
        <f>G9/E9</f>
        <v>4.7512437810945274</v>
      </c>
      <c r="J9" s="264">
        <f>H9/F9</f>
        <v>5.833333333333333</v>
      </c>
      <c r="K9" s="264">
        <f>G9/(365*D9)*100</f>
        <v>74.755381604696666</v>
      </c>
      <c r="L9" s="264">
        <f>H9/(365*D9)*100</f>
        <v>82.191780821917803</v>
      </c>
    </row>
    <row r="10" spans="1:12">
      <c r="A10" s="731"/>
      <c r="B10" s="740"/>
      <c r="C10" s="265" t="s">
        <v>5</v>
      </c>
      <c r="D10" s="262">
        <v>8</v>
      </c>
      <c r="E10" s="263">
        <v>417</v>
      </c>
      <c r="F10" s="263">
        <v>370</v>
      </c>
      <c r="G10" s="263">
        <v>1461</v>
      </c>
      <c r="H10" s="263">
        <v>1500</v>
      </c>
      <c r="I10" s="264">
        <f>G10/E10</f>
        <v>3.5035971223021583</v>
      </c>
      <c r="J10" s="264">
        <f>H10/F10</f>
        <v>4.0540540540540544</v>
      </c>
      <c r="K10" s="264">
        <f>G10/(365*D10)*100</f>
        <v>50.034246575342465</v>
      </c>
      <c r="L10" s="264">
        <f>H10/(365*D10)*100</f>
        <v>51.369863013698634</v>
      </c>
    </row>
    <row r="11" spans="1:12" ht="15.75" customHeight="1" thickBot="1">
      <c r="A11" s="732"/>
      <c r="B11" s="741"/>
      <c r="C11" s="266" t="s">
        <v>8</v>
      </c>
      <c r="D11" s="267">
        <v>25</v>
      </c>
      <c r="E11" s="268">
        <v>1107</v>
      </c>
      <c r="F11" s="268">
        <v>1100</v>
      </c>
      <c r="G11" s="268">
        <v>7371</v>
      </c>
      <c r="H11" s="268">
        <v>7700</v>
      </c>
      <c r="I11" s="269">
        <f>G11/E11</f>
        <v>6.6585365853658534</v>
      </c>
      <c r="J11" s="269">
        <f>H11/F11</f>
        <v>7</v>
      </c>
      <c r="K11" s="269">
        <f>G11/(365*D11)*100</f>
        <v>80.778082191780825</v>
      </c>
      <c r="L11" s="269">
        <f>H11/(365*D11)*100</f>
        <v>84.38356164383562</v>
      </c>
    </row>
    <row r="12" spans="1:12" ht="13.5" thickTop="1">
      <c r="A12" s="742" t="s">
        <v>344</v>
      </c>
      <c r="B12" s="742" t="s">
        <v>341</v>
      </c>
      <c r="C12" s="533" t="s">
        <v>2</v>
      </c>
      <c r="D12" s="528">
        <v>40</v>
      </c>
      <c r="E12" s="529">
        <v>276</v>
      </c>
      <c r="F12" s="508">
        <v>370</v>
      </c>
      <c r="G12" s="529">
        <v>3174</v>
      </c>
      <c r="H12" s="508">
        <v>4400</v>
      </c>
      <c r="I12" s="519">
        <f>G12/E12</f>
        <v>11.5</v>
      </c>
      <c r="J12" s="519">
        <f>H12/F12</f>
        <v>11.891891891891891</v>
      </c>
      <c r="K12" s="519">
        <f>G12/(365*D12)*100</f>
        <v>21.739726027397261</v>
      </c>
      <c r="L12" s="519">
        <f>H12/(365*D12)*100</f>
        <v>30.136986301369863</v>
      </c>
    </row>
    <row r="13" spans="1:12">
      <c r="A13" s="731"/>
      <c r="B13" s="743"/>
      <c r="C13" s="265" t="s">
        <v>4</v>
      </c>
      <c r="D13" s="262">
        <v>3</v>
      </c>
      <c r="E13" s="263">
        <v>169</v>
      </c>
      <c r="F13" s="263">
        <v>160</v>
      </c>
      <c r="G13" s="263">
        <v>1148</v>
      </c>
      <c r="H13" s="263">
        <v>1095</v>
      </c>
      <c r="I13" s="264">
        <f>G13/E13</f>
        <v>6.7928994082840237</v>
      </c>
      <c r="J13" s="264">
        <f>H13/F13</f>
        <v>6.84375</v>
      </c>
      <c r="K13" s="264">
        <f>G13/(365*D13)*100</f>
        <v>104.84018264840182</v>
      </c>
      <c r="L13" s="264">
        <f>H13/(365*D13)*100</f>
        <v>100</v>
      </c>
    </row>
    <row r="14" spans="1:12">
      <c r="A14" s="731"/>
      <c r="B14" s="743"/>
      <c r="C14" s="265" t="s">
        <v>5</v>
      </c>
      <c r="D14" s="262">
        <v>12</v>
      </c>
      <c r="E14" s="263">
        <v>276</v>
      </c>
      <c r="F14" s="263">
        <v>280</v>
      </c>
      <c r="G14" s="263">
        <v>1952</v>
      </c>
      <c r="H14" s="263">
        <v>3175</v>
      </c>
      <c r="I14" s="264">
        <f>G14/E14</f>
        <v>7.0724637681159424</v>
      </c>
      <c r="J14" s="264">
        <f>H14/F14</f>
        <v>11.339285714285714</v>
      </c>
      <c r="K14" s="264">
        <f>G14/(365*D14)*100</f>
        <v>44.566210045662103</v>
      </c>
      <c r="L14" s="264">
        <f>H14/(365*D14)*100</f>
        <v>72.48858447488584</v>
      </c>
    </row>
    <row r="15" spans="1:12" ht="14.25" customHeight="1" thickBot="1">
      <c r="A15" s="732"/>
      <c r="B15" s="744"/>
      <c r="C15" s="266" t="s">
        <v>8</v>
      </c>
      <c r="D15" s="267">
        <v>25</v>
      </c>
      <c r="E15" s="268">
        <v>58</v>
      </c>
      <c r="F15" s="268">
        <v>60</v>
      </c>
      <c r="G15" s="268">
        <v>74</v>
      </c>
      <c r="H15" s="268">
        <v>130</v>
      </c>
      <c r="I15" s="269">
        <f>G15/E15</f>
        <v>1.2758620689655173</v>
      </c>
      <c r="J15" s="269">
        <f>H15/F15</f>
        <v>2.1666666666666665</v>
      </c>
      <c r="K15" s="269">
        <f>G15/(365*D15)*100</f>
        <v>0.81095890410958904</v>
      </c>
      <c r="L15" s="269">
        <f>H15/(365*D15)*100</f>
        <v>1.4246575342465753</v>
      </c>
    </row>
    <row r="16" spans="1:12" ht="13.5" thickTop="1">
      <c r="A16" s="730" t="s">
        <v>345</v>
      </c>
      <c r="B16" s="733" t="s">
        <v>339</v>
      </c>
      <c r="C16" s="270" t="s">
        <v>2</v>
      </c>
      <c r="D16" s="271">
        <v>40</v>
      </c>
      <c r="E16" s="272">
        <v>932</v>
      </c>
      <c r="F16" s="272">
        <v>990</v>
      </c>
      <c r="G16" s="272">
        <v>6810</v>
      </c>
      <c r="H16" s="272">
        <v>9000</v>
      </c>
      <c r="I16" s="273">
        <f>G16/E16</f>
        <v>7.3068669527896999</v>
      </c>
      <c r="J16" s="273">
        <f>H16/F16</f>
        <v>9.0909090909090917</v>
      </c>
      <c r="K16" s="273">
        <f>G16/(365*D16)*100</f>
        <v>46.643835616438359</v>
      </c>
      <c r="L16" s="273">
        <f>H16/(365*D16)*100</f>
        <v>61.643835616438359</v>
      </c>
    </row>
    <row r="17" spans="1:12">
      <c r="A17" s="731"/>
      <c r="B17" s="734"/>
      <c r="C17" s="265" t="s">
        <v>4</v>
      </c>
      <c r="D17" s="262"/>
      <c r="E17" s="263">
        <v>2</v>
      </c>
      <c r="F17" s="263"/>
      <c r="G17" s="263">
        <v>14</v>
      </c>
      <c r="H17" s="263"/>
      <c r="I17" s="264">
        <f>G17/E17</f>
        <v>7</v>
      </c>
      <c r="J17" s="264" t="e">
        <f>H17/F17</f>
        <v>#DIV/0!</v>
      </c>
      <c r="K17" s="264"/>
      <c r="L17" s="264" t="e">
        <f>H17/(365*D17)*100</f>
        <v>#DIV/0!</v>
      </c>
    </row>
    <row r="18" spans="1:12">
      <c r="A18" s="731"/>
      <c r="B18" s="734"/>
      <c r="C18" s="265" t="s">
        <v>5</v>
      </c>
      <c r="D18" s="262">
        <v>15</v>
      </c>
      <c r="E18" s="263">
        <v>499</v>
      </c>
      <c r="F18" s="263">
        <v>500</v>
      </c>
      <c r="G18" s="263">
        <v>3086</v>
      </c>
      <c r="H18" s="263">
        <v>4500</v>
      </c>
      <c r="I18" s="264">
        <f>G18/E18</f>
        <v>6.1843687374749496</v>
      </c>
      <c r="J18" s="264">
        <f>H18/F18</f>
        <v>9</v>
      </c>
      <c r="K18" s="264">
        <f>G18/(365*D18)*100</f>
        <v>56.365296803652967</v>
      </c>
      <c r="L18" s="264">
        <f>H18/(365*D18)*100</f>
        <v>82.191780821917803</v>
      </c>
    </row>
    <row r="19" spans="1:12" ht="14.25" customHeight="1" thickBot="1">
      <c r="A19" s="732"/>
      <c r="B19" s="735"/>
      <c r="C19" s="266" t="s">
        <v>8</v>
      </c>
      <c r="D19" s="267">
        <v>25</v>
      </c>
      <c r="E19" s="268">
        <v>555</v>
      </c>
      <c r="F19" s="268">
        <v>600</v>
      </c>
      <c r="G19" s="268">
        <v>3710</v>
      </c>
      <c r="H19" s="268">
        <v>5500</v>
      </c>
      <c r="I19" s="269">
        <f>G19/E19</f>
        <v>6.6846846846846848</v>
      </c>
      <c r="J19" s="269">
        <f>H19/F19</f>
        <v>9.1666666666666661</v>
      </c>
      <c r="K19" s="269">
        <f>G19/(365*D19)*100</f>
        <v>40.657534246575345</v>
      </c>
      <c r="L19" s="269">
        <f>H19/(365*D19)*100</f>
        <v>60.273972602739725</v>
      </c>
    </row>
    <row r="20" spans="1:12" ht="13.5" thickTop="1">
      <c r="A20" s="736" t="s">
        <v>3</v>
      </c>
      <c r="B20" s="736"/>
      <c r="C20" s="274" t="s">
        <v>2</v>
      </c>
      <c r="D20" s="275">
        <f>SUM(D21:D23)</f>
        <v>120</v>
      </c>
      <c r="E20" s="276">
        <f t="shared" ref="E20:G23" si="0">E8+E12+E16</f>
        <v>2916</v>
      </c>
      <c r="F20" s="276">
        <f>F8+F12+F16</f>
        <v>3110</v>
      </c>
      <c r="G20" s="276">
        <f t="shared" si="0"/>
        <v>20726</v>
      </c>
      <c r="H20" s="276">
        <f>H8+H12+H16</f>
        <v>24700</v>
      </c>
      <c r="I20" s="277">
        <f>G20/E20</f>
        <v>7.1076817558299039</v>
      </c>
      <c r="J20" s="277">
        <f>H20/F20</f>
        <v>7.942122186495177</v>
      </c>
      <c r="K20" s="277">
        <f>G20/(365*D20)*100</f>
        <v>47.319634703196343</v>
      </c>
      <c r="L20" s="277">
        <f>H20/(365*D20)*100</f>
        <v>56.392694063926939</v>
      </c>
    </row>
    <row r="21" spans="1:12">
      <c r="A21" s="737"/>
      <c r="B21" s="737"/>
      <c r="C21" s="265" t="s">
        <v>4</v>
      </c>
      <c r="D21" s="262">
        <f>D9+D13+D17</f>
        <v>10</v>
      </c>
      <c r="E21" s="263">
        <f t="shared" si="0"/>
        <v>573</v>
      </c>
      <c r="F21" s="508">
        <f t="shared" ref="F21:F23" si="1">F9+F13+F17</f>
        <v>520</v>
      </c>
      <c r="G21" s="263">
        <f t="shared" si="0"/>
        <v>3072</v>
      </c>
      <c r="H21" s="508">
        <f t="shared" ref="H21:H23" si="2">H9+H13+H17</f>
        <v>3195</v>
      </c>
      <c r="I21" s="264">
        <f>G21/E21</f>
        <v>5.3612565445026181</v>
      </c>
      <c r="J21" s="264">
        <f>H21/F21</f>
        <v>6.1442307692307692</v>
      </c>
      <c r="K21" s="264">
        <f>G21/(365*D21)*100</f>
        <v>84.164383561643845</v>
      </c>
      <c r="L21" s="264">
        <f>H21/(365*D21)*100</f>
        <v>87.534246575342465</v>
      </c>
    </row>
    <row r="22" spans="1:12">
      <c r="A22" s="737"/>
      <c r="B22" s="737"/>
      <c r="C22" s="265" t="s">
        <v>5</v>
      </c>
      <c r="D22" s="262">
        <f>D10+D14+D18</f>
        <v>35</v>
      </c>
      <c r="E22" s="263">
        <f t="shared" si="0"/>
        <v>1192</v>
      </c>
      <c r="F22" s="508">
        <f t="shared" si="1"/>
        <v>1150</v>
      </c>
      <c r="G22" s="263">
        <f t="shared" si="0"/>
        <v>6499</v>
      </c>
      <c r="H22" s="508">
        <f t="shared" si="2"/>
        <v>9175</v>
      </c>
      <c r="I22" s="264">
        <f>G22/E22</f>
        <v>5.4521812080536911</v>
      </c>
      <c r="J22" s="264">
        <f>H22/F22</f>
        <v>7.9782608695652177</v>
      </c>
      <c r="K22" s="264">
        <f>G22/(365*D22)*100</f>
        <v>50.872798434442267</v>
      </c>
      <c r="L22" s="264">
        <f>H22/(365*D22)*100</f>
        <v>71.819960861056757</v>
      </c>
    </row>
    <row r="23" spans="1:12" ht="12" customHeight="1">
      <c r="A23" s="737"/>
      <c r="B23" s="737"/>
      <c r="C23" s="278" t="s">
        <v>8</v>
      </c>
      <c r="D23" s="262">
        <f>D11+D15+D19</f>
        <v>75</v>
      </c>
      <c r="E23" s="263">
        <f t="shared" si="0"/>
        <v>1720</v>
      </c>
      <c r="F23" s="508">
        <f t="shared" si="1"/>
        <v>1760</v>
      </c>
      <c r="G23" s="263">
        <f t="shared" si="0"/>
        <v>11155</v>
      </c>
      <c r="H23" s="508">
        <f t="shared" si="2"/>
        <v>13330</v>
      </c>
      <c r="I23" s="264">
        <f>G23/E23</f>
        <v>6.4854651162790695</v>
      </c>
      <c r="J23" s="264">
        <f>H23/F23</f>
        <v>7.5738636363636367</v>
      </c>
      <c r="K23" s="264">
        <f>G23/(365*D23)*100</f>
        <v>40.748858447488587</v>
      </c>
      <c r="L23" s="264">
        <f>H23/(365*D23)*100</f>
        <v>48.694063926940636</v>
      </c>
    </row>
  </sheetData>
  <mergeCells count="14">
    <mergeCell ref="A16:A19"/>
    <mergeCell ref="B16:B19"/>
    <mergeCell ref="A20:B23"/>
    <mergeCell ref="K6:L6"/>
    <mergeCell ref="A8:A11"/>
    <mergeCell ref="B8:B11"/>
    <mergeCell ref="A12:A15"/>
    <mergeCell ref="B12:B15"/>
    <mergeCell ref="A6:A7"/>
    <mergeCell ref="B6:B7"/>
    <mergeCell ref="C6:D6"/>
    <mergeCell ref="E6:F6"/>
    <mergeCell ref="G6:H6"/>
    <mergeCell ref="I6:J6"/>
  </mergeCells>
  <phoneticPr fontId="17" type="noConversion"/>
  <pageMargins left="0.43307086614173229" right="0.43307086614173229" top="0.55118110236220474" bottom="0.35433070866141736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BreakPreview" zoomScaleNormal="100" zoomScaleSheetLayoutView="100" workbookViewId="0">
      <selection activeCell="L9" sqref="L9"/>
    </sheetView>
  </sheetViews>
  <sheetFormatPr defaultRowHeight="12.75"/>
  <cols>
    <col min="1" max="1" width="10.5703125" style="2" customWidth="1"/>
    <col min="2" max="2" width="30.28515625" style="2" customWidth="1"/>
    <col min="3" max="3" width="10.140625" style="2" customWidth="1"/>
    <col min="4" max="4" width="11" style="2" customWidth="1"/>
    <col min="5" max="5" width="11.42578125" style="2" customWidth="1"/>
    <col min="6" max="6" width="11.85546875" style="2" customWidth="1"/>
    <col min="7" max="7" width="11.7109375" style="2" customWidth="1"/>
    <col min="8" max="16384" width="9.140625" style="2"/>
  </cols>
  <sheetData>
    <row r="1" spans="1:7" s="1" customFormat="1">
      <c r="A1" s="134"/>
      <c r="B1" s="135" t="s">
        <v>141</v>
      </c>
      <c r="C1" s="126" t="str">
        <f>Kadar.ode.!C1</f>
        <v>Институт за лечење и рехабилитацију "Нишка Бања"</v>
      </c>
      <c r="D1" s="130"/>
      <c r="E1" s="130"/>
      <c r="F1" s="132"/>
    </row>
    <row r="2" spans="1:7">
      <c r="A2" s="134"/>
      <c r="B2" s="135" t="s">
        <v>142</v>
      </c>
      <c r="C2" s="126" t="str">
        <f>Kadar.ode.!C2</f>
        <v>07210582</v>
      </c>
      <c r="D2" s="130"/>
      <c r="E2" s="130"/>
      <c r="F2" s="132"/>
    </row>
    <row r="3" spans="1:7">
      <c r="A3" s="134"/>
      <c r="B3" s="135"/>
      <c r="C3" s="126"/>
      <c r="D3" s="130"/>
      <c r="E3" s="130"/>
      <c r="F3" s="132"/>
    </row>
    <row r="4" spans="1:7" ht="15.75" customHeight="1">
      <c r="A4" s="134"/>
      <c r="B4" s="135" t="s">
        <v>300</v>
      </c>
      <c r="C4" s="127" t="s">
        <v>174</v>
      </c>
      <c r="D4" s="131"/>
      <c r="E4" s="131"/>
      <c r="F4" s="133"/>
    </row>
    <row r="6" spans="1:7" ht="34.5" customHeight="1">
      <c r="A6" s="740" t="s">
        <v>139</v>
      </c>
      <c r="B6" s="752" t="s">
        <v>53</v>
      </c>
      <c r="C6" s="752" t="s">
        <v>140</v>
      </c>
      <c r="D6" s="752" t="s">
        <v>249</v>
      </c>
      <c r="E6" s="752"/>
      <c r="F6" s="749" t="s">
        <v>177</v>
      </c>
      <c r="G6" s="750"/>
    </row>
    <row r="7" spans="1:7" ht="35.25" customHeight="1">
      <c r="A7" s="740"/>
      <c r="B7" s="752"/>
      <c r="C7" s="752"/>
      <c r="D7" s="534" t="s">
        <v>1025</v>
      </c>
      <c r="E7" s="254" t="s">
        <v>976</v>
      </c>
      <c r="F7" s="670" t="s">
        <v>1025</v>
      </c>
      <c r="G7" s="518" t="s">
        <v>976</v>
      </c>
    </row>
    <row r="8" spans="1:7" ht="38.25" customHeight="1">
      <c r="A8" s="279" t="s">
        <v>343</v>
      </c>
      <c r="B8" s="280" t="s">
        <v>340</v>
      </c>
      <c r="C8" s="186">
        <v>2</v>
      </c>
      <c r="D8" s="214"/>
      <c r="E8" s="96">
        <v>1</v>
      </c>
      <c r="F8" s="281"/>
      <c r="G8" s="186">
        <v>5</v>
      </c>
    </row>
    <row r="9" spans="1:7" ht="24.95" customHeight="1">
      <c r="A9" s="279" t="s">
        <v>344</v>
      </c>
      <c r="B9" s="282" t="s">
        <v>341</v>
      </c>
      <c r="C9" s="186">
        <v>1</v>
      </c>
      <c r="D9" s="214"/>
      <c r="E9" s="96"/>
      <c r="F9" s="97"/>
      <c r="G9" s="186"/>
    </row>
    <row r="10" spans="1:7" ht="24.95" customHeight="1">
      <c r="A10" s="283" t="s">
        <v>345</v>
      </c>
      <c r="B10" s="282" t="s">
        <v>339</v>
      </c>
      <c r="C10" s="186">
        <v>2</v>
      </c>
      <c r="D10" s="214">
        <v>5</v>
      </c>
      <c r="E10" s="96">
        <v>1</v>
      </c>
      <c r="F10" s="284">
        <v>40</v>
      </c>
      <c r="G10" s="186">
        <v>10</v>
      </c>
    </row>
    <row r="11" spans="1:7" ht="24.95" customHeight="1" thickBot="1">
      <c r="A11" s="285"/>
      <c r="B11" s="286"/>
      <c r="C11" s="287"/>
      <c r="D11" s="287"/>
      <c r="E11" s="98"/>
      <c r="F11" s="288"/>
      <c r="G11" s="289"/>
    </row>
    <row r="12" spans="1:7" ht="24.95" customHeight="1" thickTop="1">
      <c r="A12" s="751" t="s">
        <v>87</v>
      </c>
      <c r="B12" s="751"/>
      <c r="C12" s="290"/>
      <c r="D12" s="290">
        <f t="shared" ref="D12:G12" si="0">SUM(D8:D11)</f>
        <v>5</v>
      </c>
      <c r="E12" s="290">
        <f t="shared" si="0"/>
        <v>2</v>
      </c>
      <c r="F12" s="291">
        <f t="shared" si="0"/>
        <v>40</v>
      </c>
      <c r="G12" s="290">
        <f t="shared" si="0"/>
        <v>15</v>
      </c>
    </row>
  </sheetData>
  <mergeCells count="6">
    <mergeCell ref="F6:G6"/>
    <mergeCell ref="A12:B12"/>
    <mergeCell ref="A6:A7"/>
    <mergeCell ref="B6:B7"/>
    <mergeCell ref="C6:C7"/>
    <mergeCell ref="D6:E6"/>
  </mergeCells>
  <phoneticPr fontId="17" type="noConversion"/>
  <pageMargins left="0.39370078740157483" right="0.35433070866141736" top="0.98425196850393704" bottom="0.98425196850393704" header="0.51181102362204722" footer="0.51181102362204722"/>
  <pageSetup paperSize="9" orientation="portrait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view="pageBreakPreview" zoomScaleNormal="100" zoomScaleSheetLayoutView="100" workbookViewId="0">
      <selection activeCell="J9" sqref="J9"/>
    </sheetView>
  </sheetViews>
  <sheetFormatPr defaultRowHeight="12.75"/>
  <cols>
    <col min="1" max="1" width="7.7109375" style="2" customWidth="1"/>
    <col min="2" max="2" width="30.7109375" style="2" customWidth="1"/>
    <col min="3" max="3" width="14" style="2" customWidth="1"/>
    <col min="4" max="4" width="12.28515625" style="2" customWidth="1"/>
    <col min="5" max="5" width="12.5703125" style="2" customWidth="1"/>
    <col min="6" max="6" width="12.140625" style="2" customWidth="1"/>
    <col min="7" max="7" width="12.42578125" style="2" customWidth="1"/>
    <col min="8" max="16384" width="9.140625" style="2"/>
  </cols>
  <sheetData>
    <row r="1" spans="1:7">
      <c r="A1" s="134"/>
      <c r="B1" s="135" t="s">
        <v>141</v>
      </c>
      <c r="C1" s="126" t="str">
        <f>Kadar.ode.!C1</f>
        <v>Институт за лечење и рехабилитацију "Нишка Бања"</v>
      </c>
      <c r="D1" s="130"/>
      <c r="E1" s="130"/>
      <c r="F1" s="132"/>
    </row>
    <row r="2" spans="1:7">
      <c r="A2" s="134"/>
      <c r="B2" s="135" t="s">
        <v>142</v>
      </c>
      <c r="C2" s="126" t="str">
        <f>Kadar.ode.!C2</f>
        <v>07210582</v>
      </c>
      <c r="D2" s="130"/>
      <c r="E2" s="130"/>
      <c r="F2" s="132"/>
    </row>
    <row r="3" spans="1:7">
      <c r="A3" s="134"/>
      <c r="B3" s="135"/>
      <c r="C3" s="126"/>
      <c r="D3" s="130"/>
      <c r="E3" s="130"/>
      <c r="F3" s="132"/>
    </row>
    <row r="4" spans="1:7" ht="14.25">
      <c r="A4" s="134"/>
      <c r="B4" s="135" t="s">
        <v>301</v>
      </c>
      <c r="C4" s="127" t="s">
        <v>226</v>
      </c>
      <c r="D4" s="131"/>
      <c r="E4" s="131"/>
      <c r="F4" s="133"/>
    </row>
    <row r="5" spans="1:7" ht="12.75" customHeight="1"/>
    <row r="6" spans="1:7" s="1" customFormat="1" ht="23.25" customHeight="1">
      <c r="A6" s="740" t="s">
        <v>139</v>
      </c>
      <c r="B6" s="752" t="s">
        <v>53</v>
      </c>
      <c r="C6" s="752" t="s">
        <v>125</v>
      </c>
      <c r="D6" s="752" t="s">
        <v>175</v>
      </c>
      <c r="E6" s="752"/>
      <c r="F6" s="749" t="s">
        <v>176</v>
      </c>
      <c r="G6" s="750"/>
    </row>
    <row r="7" spans="1:7" s="1" customFormat="1" ht="32.25" customHeight="1" thickBot="1">
      <c r="A7" s="741"/>
      <c r="B7" s="754"/>
      <c r="C7" s="754"/>
      <c r="D7" s="535" t="s">
        <v>1025</v>
      </c>
      <c r="E7" s="535" t="s">
        <v>976</v>
      </c>
      <c r="F7" s="535" t="s">
        <v>1025</v>
      </c>
      <c r="G7" s="535" t="s">
        <v>976</v>
      </c>
    </row>
    <row r="8" spans="1:7" ht="21.95" customHeight="1" thickTop="1">
      <c r="A8" s="530" t="s">
        <v>345</v>
      </c>
      <c r="B8" s="532" t="s">
        <v>339</v>
      </c>
      <c r="C8" s="536">
        <v>3</v>
      </c>
      <c r="D8" s="263">
        <v>3479</v>
      </c>
      <c r="E8" s="529">
        <v>3000</v>
      </c>
      <c r="F8" s="263">
        <v>3479</v>
      </c>
      <c r="G8" s="531">
        <v>3000</v>
      </c>
    </row>
    <row r="9" spans="1:7" ht="41.25" customHeight="1">
      <c r="A9" s="292" t="s">
        <v>343</v>
      </c>
      <c r="B9" s="293" t="s">
        <v>340</v>
      </c>
      <c r="C9" s="96">
        <v>3</v>
      </c>
      <c r="D9" s="263">
        <v>608</v>
      </c>
      <c r="E9" s="263">
        <v>450</v>
      </c>
      <c r="F9" s="263">
        <v>608</v>
      </c>
      <c r="G9" s="186">
        <v>450</v>
      </c>
    </row>
    <row r="10" spans="1:7" ht="21.95" customHeight="1">
      <c r="A10" s="294"/>
      <c r="B10" s="214"/>
      <c r="C10" s="96"/>
      <c r="D10" s="96"/>
      <c r="E10" s="96"/>
      <c r="F10" s="96"/>
      <c r="G10" s="295"/>
    </row>
    <row r="11" spans="1:7" ht="21.95" customHeight="1">
      <c r="A11" s="261"/>
      <c r="B11" s="214"/>
      <c r="C11" s="96"/>
      <c r="D11" s="96"/>
      <c r="E11" s="96"/>
      <c r="F11" s="96"/>
      <c r="G11" s="295"/>
    </row>
    <row r="12" spans="1:7" ht="21.95" customHeight="1">
      <c r="A12" s="261"/>
      <c r="B12" s="214"/>
      <c r="C12" s="96"/>
      <c r="D12" s="96"/>
      <c r="E12" s="96"/>
      <c r="F12" s="96"/>
      <c r="G12" s="295"/>
    </row>
    <row r="13" spans="1:7" ht="21.95" customHeight="1">
      <c r="A13" s="261"/>
      <c r="B13" s="296"/>
      <c r="C13" s="96"/>
      <c r="D13" s="96"/>
      <c r="E13" s="96"/>
      <c r="F13" s="96"/>
      <c r="G13" s="295"/>
    </row>
    <row r="14" spans="1:7" ht="21.95" customHeight="1">
      <c r="A14" s="261"/>
      <c r="B14" s="214"/>
      <c r="C14" s="96"/>
      <c r="D14" s="96"/>
      <c r="E14" s="96"/>
      <c r="F14" s="96"/>
      <c r="G14" s="295"/>
    </row>
    <row r="15" spans="1:7" ht="21.95" customHeight="1">
      <c r="A15" s="261"/>
      <c r="B15" s="214"/>
      <c r="C15" s="96"/>
      <c r="D15" s="96"/>
      <c r="E15" s="96"/>
      <c r="F15" s="96"/>
      <c r="G15" s="295"/>
    </row>
    <row r="16" spans="1:7" ht="21.95" customHeight="1">
      <c r="A16" s="261"/>
      <c r="B16" s="214"/>
      <c r="C16" s="96"/>
      <c r="D16" s="96"/>
      <c r="E16" s="96"/>
      <c r="F16" s="96"/>
      <c r="G16" s="295"/>
    </row>
    <row r="17" spans="1:7" ht="21.95" customHeight="1" thickBot="1">
      <c r="A17" s="297"/>
      <c r="B17" s="287"/>
      <c r="C17" s="98"/>
      <c r="D17" s="98"/>
      <c r="E17" s="98"/>
      <c r="F17" s="98"/>
      <c r="G17" s="289"/>
    </row>
    <row r="18" spans="1:7" ht="24.95" customHeight="1" thickTop="1">
      <c r="A18" s="753" t="s">
        <v>87</v>
      </c>
      <c r="B18" s="753"/>
      <c r="C18" s="298"/>
      <c r="D18" s="276">
        <f>SUM(D8:D9)</f>
        <v>4087</v>
      </c>
      <c r="E18" s="276">
        <f>SUM(E8:E17)</f>
        <v>3450</v>
      </c>
      <c r="F18" s="276">
        <f>SUM(F8:F9)</f>
        <v>4087</v>
      </c>
      <c r="G18" s="276">
        <f>SUM(G8:G17)</f>
        <v>3450</v>
      </c>
    </row>
    <row r="19" spans="1:7" ht="12.95" customHeight="1"/>
    <row r="20" spans="1:7" ht="12.95" customHeight="1"/>
    <row r="21" spans="1:7" ht="12.95" customHeight="1"/>
    <row r="22" spans="1:7" ht="12.95" customHeight="1"/>
  </sheetData>
  <mergeCells count="6">
    <mergeCell ref="F6:G6"/>
    <mergeCell ref="A18:B18"/>
    <mergeCell ref="A6:A7"/>
    <mergeCell ref="B6:B7"/>
    <mergeCell ref="C6:C7"/>
    <mergeCell ref="D6:E6"/>
  </mergeCells>
  <phoneticPr fontId="17" type="noConversion"/>
  <pageMargins left="0.47244094488188981" right="0.35433070866141736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19</vt:i4>
      </vt:variant>
    </vt:vector>
  </HeadingPairs>
  <TitlesOfParts>
    <vt:vector size="40" baseType="lpstr">
      <vt:lpstr>САДРЖАЈ</vt:lpstr>
      <vt:lpstr>Kadar.ode.</vt:lpstr>
      <vt:lpstr>Kadar.dne.bol.dij.</vt:lpstr>
      <vt:lpstr>Kadar.zaj.med.del.</vt:lpstr>
      <vt:lpstr>Kadar.nem.</vt:lpstr>
      <vt:lpstr>Kadar.zbirno </vt:lpstr>
      <vt:lpstr>Kapaciteti i korišćenje</vt:lpstr>
      <vt:lpstr>Pratioci</vt:lpstr>
      <vt:lpstr>Dnevne.bolnice</vt:lpstr>
      <vt:lpstr>Pregledi</vt:lpstr>
      <vt:lpstr>Operacije</vt:lpstr>
      <vt:lpstr>Usluge</vt:lpstr>
      <vt:lpstr>Usluge - dnevna bolnica</vt:lpstr>
      <vt:lpstr>Dijagnostika</vt:lpstr>
      <vt:lpstr>Lab</vt:lpstr>
      <vt:lpstr>Krv</vt:lpstr>
      <vt:lpstr>Lekovi</vt:lpstr>
      <vt:lpstr>Implantati</vt:lpstr>
      <vt:lpstr>Sanitet.mat</vt:lpstr>
      <vt:lpstr>Liste.čekanja</vt:lpstr>
      <vt:lpstr>Zbirno_usluge</vt:lpstr>
      <vt:lpstr>Implantati!Print_Area</vt:lpstr>
      <vt:lpstr>Kadar.dne.bol.dij.!Print_Area</vt:lpstr>
      <vt:lpstr>Kadar.nem.!Print_Area</vt:lpstr>
      <vt:lpstr>Krv!Print_Area</vt:lpstr>
      <vt:lpstr>Lab!Print_Area</vt:lpstr>
      <vt:lpstr>Lekovi!Print_Area</vt:lpstr>
      <vt:lpstr>Liste.čekanja!Print_Area</vt:lpstr>
      <vt:lpstr>Pratioci!Print_Area</vt:lpstr>
      <vt:lpstr>Pregledi!Print_Area</vt:lpstr>
      <vt:lpstr>Sanitet.mat!Print_Area</vt:lpstr>
      <vt:lpstr>Zbirno_usluge!Print_Area</vt:lpstr>
      <vt:lpstr>Dijagnostika!Print_Titles</vt:lpstr>
      <vt:lpstr>Implantati!Print_Titles</vt:lpstr>
      <vt:lpstr>Kadar.zaj.med.del.!Print_Titles</vt:lpstr>
      <vt:lpstr>Lab!Print_Titles</vt:lpstr>
      <vt:lpstr>Lekovi!Print_Titles</vt:lpstr>
      <vt:lpstr>Liste.čekanja!Print_Titles</vt:lpstr>
      <vt:lpstr>Usluge!Print_Titles</vt:lpstr>
      <vt:lpstr>'Usluge - dnevna bolnica'!Print_Titles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Plan i analiza</cp:lastModifiedBy>
  <cp:lastPrinted>2023-01-20T12:50:25Z</cp:lastPrinted>
  <dcterms:created xsi:type="dcterms:W3CDTF">1998-03-25T08:50:17Z</dcterms:created>
  <dcterms:modified xsi:type="dcterms:W3CDTF">2023-01-20T12:51:56Z</dcterms:modified>
</cp:coreProperties>
</file>